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оя папка\бюджет 2021\исполнение 9 мес. 2021\"/>
    </mc:Choice>
  </mc:AlternateContent>
  <bookViews>
    <workbookView xWindow="-120" yWindow="-120" windowWidth="29040" windowHeight="15840"/>
  </bookViews>
  <sheets>
    <sheet name="Бюджет" sheetId="1" r:id="rId1"/>
  </sheets>
  <definedNames>
    <definedName name="_xlnm._FilterDatabase" localSheetId="0" hidden="1">Бюджет!$A$6:$I$208</definedName>
    <definedName name="APPT" localSheetId="0">Бюджет!$B$15</definedName>
    <definedName name="FIO" localSheetId="0">Бюджет!$G$15</definedName>
    <definedName name="LAST_CELL" localSheetId="0">Бюджет!$K$213</definedName>
    <definedName name="SIGN" localSheetId="0">Бюджет!$B$15:$I$16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82" i="1" l="1"/>
  <c r="G180" i="1" l="1"/>
  <c r="H180" i="1"/>
  <c r="F180" i="1"/>
  <c r="I56" i="1"/>
  <c r="I57" i="1"/>
  <c r="F49" i="1"/>
  <c r="G148" i="1" l="1"/>
  <c r="H148" i="1"/>
  <c r="G55" i="1"/>
  <c r="H55" i="1"/>
  <c r="F55" i="1"/>
  <c r="I122" i="1" l="1"/>
  <c r="I123" i="1"/>
  <c r="G199" i="1" l="1"/>
  <c r="H199" i="1"/>
  <c r="F199" i="1"/>
  <c r="I203" i="1"/>
  <c r="I204" i="1"/>
  <c r="I195" i="1"/>
  <c r="I196" i="1"/>
  <c r="I168" i="1"/>
  <c r="I169" i="1"/>
  <c r="I170" i="1"/>
  <c r="I111" i="1"/>
  <c r="G98" i="1"/>
  <c r="H98" i="1"/>
  <c r="F98" i="1"/>
  <c r="F105" i="1"/>
  <c r="G105" i="1"/>
  <c r="H105" i="1"/>
  <c r="I106" i="1"/>
  <c r="G11" i="1"/>
  <c r="H11" i="1"/>
  <c r="F11" i="1"/>
  <c r="G49" i="1"/>
  <c r="H49" i="1"/>
  <c r="G70" i="1"/>
  <c r="H70" i="1"/>
  <c r="F70" i="1"/>
  <c r="G75" i="1"/>
  <c r="H75" i="1"/>
  <c r="F75" i="1"/>
  <c r="I79" i="1"/>
  <c r="I80" i="1"/>
  <c r="I73" i="1"/>
  <c r="I74" i="1"/>
  <c r="I65" i="1"/>
  <c r="I66" i="1"/>
  <c r="I54" i="1"/>
  <c r="I53" i="1"/>
  <c r="I42" i="1"/>
  <c r="I43" i="1"/>
  <c r="I24" i="1"/>
  <c r="I25" i="1"/>
  <c r="I20" i="1"/>
  <c r="I21" i="1"/>
  <c r="I22" i="1"/>
  <c r="I23" i="1"/>
  <c r="I105" i="1" l="1"/>
  <c r="I181" i="1"/>
  <c r="I172" i="1" l="1"/>
  <c r="I167" i="1"/>
  <c r="I158" i="1"/>
  <c r="F117" i="1" l="1"/>
  <c r="I91" i="1"/>
  <c r="I81" i="1"/>
  <c r="I38" i="1"/>
  <c r="I30" i="1"/>
  <c r="I75" i="1" l="1"/>
  <c r="I205" i="1"/>
  <c r="I187" i="1"/>
  <c r="I188" i="1"/>
  <c r="I171" i="1"/>
  <c r="I153" i="1"/>
  <c r="I151" i="1"/>
  <c r="G135" i="1"/>
  <c r="H135" i="1"/>
  <c r="F135" i="1"/>
  <c r="I147" i="1"/>
  <c r="I146" i="1"/>
  <c r="I144" i="1"/>
  <c r="I145" i="1"/>
  <c r="I141" i="1"/>
  <c r="I139" i="1"/>
  <c r="I133" i="1"/>
  <c r="I132" i="1"/>
  <c r="I130" i="1"/>
  <c r="I121" i="1"/>
  <c r="I102" i="1"/>
  <c r="G67" i="1"/>
  <c r="H67" i="1"/>
  <c r="F67" i="1"/>
  <c r="I69" i="1"/>
  <c r="I61" i="1"/>
  <c r="I62" i="1"/>
  <c r="I59" i="1"/>
  <c r="I58" i="1"/>
  <c r="I35" i="1"/>
  <c r="I26" i="1"/>
  <c r="I27" i="1"/>
  <c r="I28" i="1"/>
  <c r="I29" i="1"/>
  <c r="I19" i="1"/>
  <c r="I17" i="1"/>
  <c r="I193" i="1" l="1"/>
  <c r="I119" i="1"/>
  <c r="I113" i="1"/>
  <c r="I71" i="1"/>
  <c r="I63" i="1"/>
  <c r="I45" i="1"/>
  <c r="I202" i="1" l="1"/>
  <c r="I185" i="1"/>
  <c r="G125" i="1"/>
  <c r="H125" i="1"/>
  <c r="F125" i="1"/>
  <c r="I126" i="1"/>
  <c r="G89" i="1"/>
  <c r="H89" i="1"/>
  <c r="F89" i="1"/>
  <c r="I96" i="1"/>
  <c r="G83" i="1"/>
  <c r="H83" i="1"/>
  <c r="F83" i="1"/>
  <c r="I52" i="1"/>
  <c r="G164" i="1" l="1"/>
  <c r="H164" i="1"/>
  <c r="F164" i="1"/>
  <c r="G174" i="1"/>
  <c r="H174" i="1"/>
  <c r="F174" i="1"/>
  <c r="I155" i="1"/>
  <c r="I136" i="1"/>
  <c r="I129" i="1"/>
  <c r="G44" i="1"/>
  <c r="H44" i="1"/>
  <c r="F44" i="1"/>
  <c r="I32" i="1"/>
  <c r="I44" i="1" l="1"/>
  <c r="I183" i="1"/>
  <c r="I184" i="1"/>
  <c r="I186" i="1"/>
  <c r="I189" i="1"/>
  <c r="I190" i="1"/>
  <c r="I191" i="1"/>
  <c r="I108" i="1"/>
  <c r="I125" i="1" l="1"/>
  <c r="I90" i="1"/>
  <c r="I92" i="1"/>
  <c r="I93" i="1"/>
  <c r="I94" i="1"/>
  <c r="I95" i="1"/>
  <c r="I192" i="1"/>
  <c r="I194" i="1"/>
  <c r="I197" i="1"/>
  <c r="I198" i="1"/>
  <c r="I89" i="1" l="1"/>
  <c r="I180" i="1"/>
  <c r="I152" i="1"/>
  <c r="I154" i="1"/>
  <c r="F157" i="1"/>
  <c r="G157" i="1"/>
  <c r="H157" i="1"/>
  <c r="F159" i="1"/>
  <c r="G159" i="1"/>
  <c r="H159" i="1"/>
  <c r="I157" i="1" l="1"/>
  <c r="I159" i="1"/>
  <c r="H117" i="1"/>
  <c r="H97" i="1" s="1"/>
  <c r="I39" i="1" l="1"/>
  <c r="I34" i="1"/>
  <c r="I55" i="1" l="1"/>
  <c r="I116" i="1"/>
  <c r="I104" i="1"/>
  <c r="G82" i="1" l="1"/>
  <c r="I36" i="1"/>
  <c r="F82" i="1" l="1"/>
  <c r="H82" i="1"/>
  <c r="G124" i="1" l="1"/>
  <c r="H124" i="1"/>
  <c r="G117" i="1"/>
  <c r="G97" i="1" s="1"/>
  <c r="I83" i="1"/>
  <c r="I31" i="1"/>
  <c r="I37" i="1"/>
  <c r="I48" i="1"/>
  <c r="I84" i="1"/>
  <c r="I109" i="1"/>
  <c r="I118" i="1"/>
  <c r="I178" i="1"/>
  <c r="I179" i="1"/>
  <c r="I199" i="1"/>
  <c r="I200" i="1"/>
  <c r="I201" i="1"/>
  <c r="I206" i="1"/>
  <c r="I207" i="1"/>
  <c r="I208" i="1"/>
  <c r="I12" i="1"/>
  <c r="I13" i="1"/>
  <c r="I14" i="1"/>
  <c r="I15" i="1"/>
  <c r="I16" i="1"/>
  <c r="I18" i="1"/>
  <c r="I33" i="1"/>
  <c r="I40" i="1"/>
  <c r="I41" i="1"/>
  <c r="I46" i="1"/>
  <c r="I47" i="1"/>
  <c r="I50" i="1"/>
  <c r="I64" i="1"/>
  <c r="I68" i="1"/>
  <c r="I77" i="1"/>
  <c r="I78" i="1"/>
  <c r="I82" i="1"/>
  <c r="I85" i="1"/>
  <c r="I86" i="1"/>
  <c r="I87" i="1"/>
  <c r="I88" i="1"/>
  <c r="I99" i="1"/>
  <c r="I100" i="1"/>
  <c r="I101" i="1"/>
  <c r="I103" i="1"/>
  <c r="I107" i="1"/>
  <c r="I112" i="1"/>
  <c r="I114" i="1"/>
  <c r="I115" i="1"/>
  <c r="I120" i="1"/>
  <c r="I127" i="1"/>
  <c r="I134" i="1"/>
  <c r="I137" i="1"/>
  <c r="I138" i="1"/>
  <c r="I140" i="1"/>
  <c r="I142" i="1"/>
  <c r="I143" i="1"/>
  <c r="I149" i="1"/>
  <c r="I150" i="1"/>
  <c r="I160" i="1"/>
  <c r="I161" i="1"/>
  <c r="I162" i="1"/>
  <c r="I165" i="1"/>
  <c r="I166" i="1"/>
  <c r="I173" i="1"/>
  <c r="I175" i="1"/>
  <c r="I176" i="1"/>
  <c r="I177" i="1"/>
  <c r="H10" i="1" l="1"/>
  <c r="G10" i="1"/>
  <c r="I70" i="1"/>
  <c r="I49" i="1"/>
  <c r="I174" i="1"/>
  <c r="I164" i="1"/>
  <c r="I76" i="1"/>
  <c r="F97" i="1"/>
  <c r="I128" i="1"/>
  <c r="I67" i="1"/>
  <c r="I72" i="1"/>
  <c r="I51" i="1"/>
  <c r="I117" i="1" l="1"/>
  <c r="I97" i="1"/>
  <c r="F10" i="1"/>
  <c r="I10" i="1" s="1"/>
  <c r="H9" i="1"/>
  <c r="G9" i="1"/>
  <c r="I98" i="1"/>
  <c r="I135" i="1"/>
  <c r="I11" i="1"/>
  <c r="F148" i="1" l="1"/>
  <c r="I148" i="1" s="1"/>
  <c r="I156" i="1"/>
  <c r="F124" i="1" l="1"/>
  <c r="I124" i="1" l="1"/>
  <c r="F9" i="1"/>
  <c r="I9" i="1" s="1"/>
</calcChain>
</file>

<file path=xl/sharedStrings.xml><?xml version="1.0" encoding="utf-8"?>
<sst xmlns="http://schemas.openxmlformats.org/spreadsheetml/2006/main" count="952" uniqueCount="209">
  <si>
    <t>КВСР</t>
  </si>
  <si>
    <t>КФСР</t>
  </si>
  <si>
    <t>КЦСР</t>
  </si>
  <si>
    <t>Наименование КЦСР</t>
  </si>
  <si>
    <t>КВР</t>
  </si>
  <si>
    <t>Ассигнования 2018 год</t>
  </si>
  <si>
    <t>803</t>
  </si>
  <si>
    <t>0103</t>
  </si>
  <si>
    <t>9690090019</t>
  </si>
  <si>
    <t>Расходы на обеспечение функций государственных органов, в том числе территориальных органов</t>
  </si>
  <si>
    <t>121</t>
  </si>
  <si>
    <t>129</t>
  </si>
  <si>
    <t>0104</t>
  </si>
  <si>
    <t>7810090019</t>
  </si>
  <si>
    <t>7820090019</t>
  </si>
  <si>
    <t>122</t>
  </si>
  <si>
    <t>244</t>
  </si>
  <si>
    <t>851</t>
  </si>
  <si>
    <t>852</t>
  </si>
  <si>
    <t>853</t>
  </si>
  <si>
    <t>0113</t>
  </si>
  <si>
    <t>1540199998</t>
  </si>
  <si>
    <t>Реализация мероприятий программы</t>
  </si>
  <si>
    <t>15Г0099998</t>
  </si>
  <si>
    <t>3810690019</t>
  </si>
  <si>
    <t>71000Н0730</t>
  </si>
  <si>
    <t>Осуществление выплат Почетным гражданам муниципальных образований</t>
  </si>
  <si>
    <t>330</t>
  </si>
  <si>
    <t>7710092794</t>
  </si>
  <si>
    <t>Взнос в Ассоциацию "Совет муниципальных образований КБР"</t>
  </si>
  <si>
    <t>9990059300</t>
  </si>
  <si>
    <t>Осуществление переданных органам местного самоуправления в соответствии со статёй 3 Закона КБР от 29.10.2003 года № 90-РЗ "Об органах записи актов гражданского состояния в КБР" полномочий Российской Федерации на государственную регистрацию актов гражданского состояния</t>
  </si>
  <si>
    <t>9990071210</t>
  </si>
  <si>
    <t>Осуществление переданных муниципальным районам и городским округам в соответствии со статьей 2 Закона Кабардино-Балкарской Республики от 14 апреля 2015 года № 16-РЗ "О наделении органов местного самоуправления муниципальных районов и городских округов отдельными государственными полномочиями по созданию, организации деятельности административных комиссий и по определению перечня должностных лиц органов местного самоуправления, уполномоченных составлять протоколы об административных правонарушениях" полномочий Кабардино-Балкарской Республики по созданию и организации деятельности административных комиссий</t>
  </si>
  <si>
    <t>9990090019</t>
  </si>
  <si>
    <t>1010390019</t>
  </si>
  <si>
    <t>0405</t>
  </si>
  <si>
    <t>2560190019</t>
  </si>
  <si>
    <t>0505</t>
  </si>
  <si>
    <t>0530190019</t>
  </si>
  <si>
    <t>0703</t>
  </si>
  <si>
    <t>0240190059</t>
  </si>
  <si>
    <t>Расходы на обеспечение деятельности (оказание услуг) муниципальных учреждений</t>
  </si>
  <si>
    <t>111</t>
  </si>
  <si>
    <t>119</t>
  </si>
  <si>
    <t>0707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</si>
  <si>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</t>
  </si>
  <si>
    <t>0804</t>
  </si>
  <si>
    <t>1140190019</t>
  </si>
  <si>
    <t>1001</t>
  </si>
  <si>
    <t>71000Н0600</t>
  </si>
  <si>
    <t>Выплата доплат к пенсиям лицам, замещавшим должность муниципальной службы</t>
  </si>
  <si>
    <t>312</t>
  </si>
  <si>
    <t>1006</t>
  </si>
  <si>
    <t>9990070110</t>
  </si>
  <si>
    <t>Содержание комиссий по делам несовершеннолетних и защите их прав</t>
  </si>
  <si>
    <t>1102</t>
  </si>
  <si>
    <t>1310390059</t>
  </si>
  <si>
    <t>112</t>
  </si>
  <si>
    <t>113</t>
  </si>
  <si>
    <t>1103</t>
  </si>
  <si>
    <t>13201Н0440</t>
  </si>
  <si>
    <t>1105</t>
  </si>
  <si>
    <t>1340290019</t>
  </si>
  <si>
    <t>805</t>
  </si>
  <si>
    <t>0106</t>
  </si>
  <si>
    <t>9390090019</t>
  </si>
  <si>
    <t>857</t>
  </si>
  <si>
    <t>0801</t>
  </si>
  <si>
    <t>1110290059</t>
  </si>
  <si>
    <t>1202</t>
  </si>
  <si>
    <t>2320290059</t>
  </si>
  <si>
    <t>873</t>
  </si>
  <si>
    <t>0701</t>
  </si>
  <si>
    <t>Реализация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(за исключением расходов на содержание зданий и оплату коммунальных услуг, приобретение учебников и учебных пособий, средств обучения, игр, игрушек)</t>
  </si>
  <si>
    <t>0702</t>
  </si>
  <si>
    <t>0220270120</t>
  </si>
  <si>
    <t>0220275190</t>
  </si>
  <si>
    <t>Пополнение фондов школьных библиотек образовательных учреждений</t>
  </si>
  <si>
    <t>0220290059</t>
  </si>
  <si>
    <t>0705</t>
  </si>
  <si>
    <t>0220370880</t>
  </si>
  <si>
    <t>Субвенция бюджетам муниципальных образований на обеспечение государственных гарантий прав граждан на получение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учреждениях в соответствии с Федеральным законом от 29.12.2012 года № 273-ФЗ "Об образовании в Российской Федерации" в части дополнительного профессионального образования педагогических работников общего и дошкольного образования</t>
  </si>
  <si>
    <t>0240180070</t>
  </si>
  <si>
    <t>Мероприятия по профилактике незаконного потребления наркотических средств и психотропных веществ, наркомании</t>
  </si>
  <si>
    <t>02401М9400</t>
  </si>
  <si>
    <t>Профилактика безнадзорности и правонарушений несовершеннолетних</t>
  </si>
  <si>
    <t>0240272020</t>
  </si>
  <si>
    <t>Мероприятия, связанные с организацией отдыха детей в учреждениях с дневным пребыванием детей в каникулярное время</t>
  </si>
  <si>
    <t>0240596057</t>
  </si>
  <si>
    <t>Мероприятия по патриотическому воспитанию граждан Российской Федерации</t>
  </si>
  <si>
    <t>4620192100</t>
  </si>
  <si>
    <t>Мероприятия в сфере реализации государственной национальной политики</t>
  </si>
  <si>
    <t>0709</t>
  </si>
  <si>
    <t>02403Н0380</t>
  </si>
  <si>
    <t>Премии Главы муниципального образования для поддержки талантливой молодежи</t>
  </si>
  <si>
    <t>0250390019</t>
  </si>
  <si>
    <t>1004</t>
  </si>
  <si>
    <t>9990070090</t>
  </si>
  <si>
    <t>Субвенции бюджетам муниципальных образований на выплату ежемесячных денежных выплат опекунам (попечителям), приемным родителям на содержание детей-сирот и детей, оставшихся без попечения родителей</t>
  </si>
  <si>
    <t>323</t>
  </si>
  <si>
    <t>9990070190</t>
  </si>
  <si>
    <t>Субвенции бюджетам муниципальных образований на выплату ежемесячного вознаграждения приемным родителям</t>
  </si>
  <si>
    <t>99900F2600</t>
  </si>
  <si>
    <t>Субвенции на выплату единовременного пособия при всех формах устройства детей, лишенных родительского попечения, в семью</t>
  </si>
  <si>
    <t>9990070100</t>
  </si>
  <si>
    <t>Содержание отделов опеки и попечительства</t>
  </si>
  <si>
    <t>892</t>
  </si>
  <si>
    <t>3920490019</t>
  </si>
  <si>
    <t>0111</t>
  </si>
  <si>
    <t>Резервный фонд Местной администрации</t>
  </si>
  <si>
    <t>870</t>
  </si>
  <si>
    <t>1401</t>
  </si>
  <si>
    <t>Дотации на выравнивание бюджетной обеспеченности поселений</t>
  </si>
  <si>
    <t>511</t>
  </si>
  <si>
    <t>Утвержденный план</t>
  </si>
  <si>
    <t>Фактический расход</t>
  </si>
  <si>
    <t>01</t>
  </si>
  <si>
    <t>% исполнения</t>
  </si>
  <si>
    <t>Администрация района</t>
  </si>
  <si>
    <t>Общегосударственные вопросы</t>
  </si>
  <si>
    <t>Всего:</t>
  </si>
  <si>
    <t>Национальная безопасность и правоохранительная деятельность</t>
  </si>
  <si>
    <t>03</t>
  </si>
  <si>
    <t>Национальная экономика</t>
  </si>
  <si>
    <t>04</t>
  </si>
  <si>
    <t>Жилищно-коммунальное хозяйство</t>
  </si>
  <si>
    <t>05</t>
  </si>
  <si>
    <t>Образование</t>
  </si>
  <si>
    <t>07</t>
  </si>
  <si>
    <t>Культура и кинематография</t>
  </si>
  <si>
    <t>08</t>
  </si>
  <si>
    <t>Социальная политика</t>
  </si>
  <si>
    <t>Физическая культура и спорт</t>
  </si>
  <si>
    <t>11</t>
  </si>
  <si>
    <t>Контрольно-счетные органы</t>
  </si>
  <si>
    <t>Культура</t>
  </si>
  <si>
    <t>Дополнительное образование детей</t>
  </si>
  <si>
    <t>Периодическая печать и издательства</t>
  </si>
  <si>
    <t>Дошкольное образование</t>
  </si>
  <si>
    <t>Общее образование</t>
  </si>
  <si>
    <t>Профессиональная подготовка, переподготовка и повышение квалификации</t>
  </si>
  <si>
    <t>Молодежная политика и оздоровление детей</t>
  </si>
  <si>
    <t>Другие вопросы в области образования</t>
  </si>
  <si>
    <t>10</t>
  </si>
  <si>
    <t>Финансовое управление</t>
  </si>
  <si>
    <t>414</t>
  </si>
  <si>
    <t>875</t>
  </si>
  <si>
    <t>Стипендии Главы муниципального образования спортсменам, тренерам и иным специалистам спортивных сборных команд Российской Федерации по видам спорта, включенным в программы Олимпийских игр, Паралимпийских игр и Сурдлимпийских игр, чемпионам Олимпийских иг</t>
  </si>
  <si>
    <t>9620090019</t>
  </si>
  <si>
    <t>830</t>
  </si>
  <si>
    <t>Совет местного самоуправления</t>
  </si>
  <si>
    <t>тыс. руб.</t>
  </si>
  <si>
    <t>0105</t>
  </si>
  <si>
    <t>9090051200</t>
  </si>
  <si>
    <t>Осуществление полномочий по составлению ( изменению) списков кандидатов в присяжные заседатели федеральных судов общей юрисдикции в РФ</t>
  </si>
  <si>
    <t>46101162160</t>
  </si>
  <si>
    <t>632</t>
  </si>
  <si>
    <t>Субсидии на поддержу некоммерческих неправительственных организаций , участвующих в развитии институтов гражданского общества</t>
  </si>
  <si>
    <t>Реализация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(в части расходов на приобретение учебных пособий, средств обучения, игр, игрушек)</t>
  </si>
  <si>
    <t>02401170120</t>
  </si>
  <si>
    <t>321</t>
  </si>
  <si>
    <t>1011290019</t>
  </si>
  <si>
    <t>25Ф0190019</t>
  </si>
  <si>
    <t>9990071220</t>
  </si>
  <si>
    <t>0240199997</t>
  </si>
  <si>
    <t>0220275180</t>
  </si>
  <si>
    <t>Осуществление переданных муниципальным районам и городским округам в соответствии с Законом Кабардино-Балкарской Республики от 15 апреля 2019 года № 15-РЗ "О наделении органов местного самоуправления муниципальных районов и городских округов государственным полномочием Кабардино-Балкарской Республики по обращению с животными без владельцев" полномочий по обращению с животными без владельцев</t>
  </si>
  <si>
    <t>242</t>
  </si>
  <si>
    <t>247</t>
  </si>
  <si>
    <t>3920220540</t>
  </si>
  <si>
    <t>9990054690</t>
  </si>
  <si>
    <t>0310</t>
  </si>
  <si>
    <t>0502</t>
  </si>
  <si>
    <t>05212S4009</t>
  </si>
  <si>
    <t>052F2552430</t>
  </si>
  <si>
    <t>0527570550</t>
  </si>
  <si>
    <t>Проведение Всероссийской переписи населения 2020 года</t>
  </si>
  <si>
    <t>Расходы на осуществление проектно-изыскательных работ по объектам социального и производственного комплексов, в том числе объектов общегражданского назначения, жилья, инфраструктуры и иных объектов</t>
  </si>
  <si>
    <t>Строительство и реконструкция (модернизация) объектов питьевого водоснабжения</t>
  </si>
  <si>
    <t>Осуществление части полномочий по организации водоснабжения населения в пределах полномочий, установленных законодательством Российской Федерации</t>
  </si>
  <si>
    <t>02202L3030</t>
  </si>
  <si>
    <t>02202L3040</t>
  </si>
  <si>
    <t>022E250970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</si>
  <si>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</si>
  <si>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</si>
  <si>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Создание в общеобразовательных организациях, расположенных в сельской местности, условий для занятий физической культурой и спортом</t>
  </si>
  <si>
    <t>39Б0170010</t>
  </si>
  <si>
    <t>Закупка товаров, работ, услуг в сфере информационно-коммуникационных технологий</t>
  </si>
  <si>
    <t>Закупка энергетических ресурсов</t>
  </si>
  <si>
    <t>0503</t>
  </si>
  <si>
    <t>0599994009</t>
  </si>
  <si>
    <t>13103S4000</t>
  </si>
  <si>
    <t>Создание объектов социального и производственного комплексов, в том числе объектов общегражданского назначения, жилья, инфраструктуры, и иных объектов</t>
  </si>
  <si>
    <t>Реализация муниципальных программ, направленных на цели развития физической культуры и спорта</t>
  </si>
  <si>
    <t>Исполнение бюджета Чегемского муниципального района  за  девять месяцев 2021 года  в соотвествии с ведомственной структурой расходов</t>
  </si>
  <si>
    <t>831</t>
  </si>
  <si>
    <t>9990095490</t>
  </si>
  <si>
    <t>0501</t>
  </si>
  <si>
    <t>0520180050</t>
  </si>
  <si>
    <t>11205L5090</t>
  </si>
  <si>
    <t>243</t>
  </si>
  <si>
    <t>Дотации (гранты) местным бюджетам за достижение показателей деятельности органов исполнительной власти субъектов Российской Федерации</t>
  </si>
  <si>
    <t>Подготовка и проведение празднования на федеральном уровне памятных дат субъектов Российской Федерации</t>
  </si>
  <si>
    <t>Региональные взносы по капитальному строительству</t>
  </si>
  <si>
    <t>Исполнение судебных актов Российской Федерации и мировых соглашений по возмещению причиненного вреда</t>
  </si>
  <si>
    <t>Уплата иных платежей</t>
  </si>
  <si>
    <t>Закупка товаров, работ, услуг в целях капитального ремонта государственного (муниципального) имущества</t>
  </si>
  <si>
    <t xml:space="preserve">Приложение № 2 к постановлению местной администрации
Чегемского муниципального района 
от «26» октября  2021 г. №1424-па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</si>
</sst>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/mm/yyyy\ hh:mm"/>
    <numFmt numFmtId="165" formatCode="?"/>
    <numFmt numFmtId="166" formatCode="0.0"/>
    <numFmt numFmtId="167" formatCode="0.0%"/>
  </numFmts>
  <fonts count="11" x14ac:knownFonts="1">
    <font>
      <sz val="10"/>
      <name val="Arial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rgb="FF00B05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rgb="FF00B0F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3" fillId="0" borderId="0" xfId="1" applyFont="1" applyBorder="1" applyAlignment="1" applyProtection="1">
      <alignment vertical="top" wrapText="1"/>
    </xf>
    <xf numFmtId="0" fontId="3" fillId="0" borderId="0" xfId="0" applyFont="1"/>
    <xf numFmtId="0" fontId="3" fillId="0" borderId="0" xfId="1" applyFont="1" applyBorder="1" applyAlignment="1" applyProtection="1">
      <alignment horizontal="left" vertical="top" wrapText="1"/>
    </xf>
    <xf numFmtId="0" fontId="3" fillId="0" borderId="0" xfId="1" applyFont="1" applyBorder="1" applyAlignment="1" applyProtection="1">
      <alignment horizontal="left" vertical="top"/>
    </xf>
    <xf numFmtId="0" fontId="4" fillId="0" borderId="0" xfId="0" applyFont="1" applyAlignment="1">
      <alignment vertical="top"/>
    </xf>
    <xf numFmtId="0" fontId="3" fillId="0" borderId="0" xfId="1" applyFont="1" applyBorder="1" applyAlignment="1" applyProtection="1">
      <alignment horizontal="center" vertical="top" wrapText="1"/>
    </xf>
    <xf numFmtId="164" fontId="3" fillId="0" borderId="0" xfId="1" applyNumberFormat="1" applyFont="1" applyBorder="1" applyAlignment="1" applyProtection="1">
      <alignment horizontal="center" vertical="top"/>
    </xf>
    <xf numFmtId="0" fontId="3" fillId="0" borderId="0" xfId="1" applyFont="1" applyBorder="1" applyAlignment="1" applyProtection="1">
      <alignment horizontal="center" vertical="top"/>
    </xf>
    <xf numFmtId="0" fontId="3" fillId="0" borderId="0" xfId="1" applyFont="1" applyAlignment="1">
      <alignment vertical="top"/>
    </xf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/>
    <xf numFmtId="0" fontId="4" fillId="0" borderId="0" xfId="0" applyFont="1" applyAlignment="1">
      <alignment horizontal="center" vertical="top" wrapText="1"/>
    </xf>
    <xf numFmtId="49" fontId="3" fillId="0" borderId="1" xfId="0" applyNumberFormat="1" applyFont="1" applyBorder="1" applyAlignment="1" applyProtection="1">
      <alignment wrapText="1"/>
    </xf>
    <xf numFmtId="49" fontId="3" fillId="0" borderId="1" xfId="0" applyNumberFormat="1" applyFont="1" applyBorder="1" applyAlignment="1" applyProtection="1"/>
    <xf numFmtId="166" fontId="3" fillId="0" borderId="1" xfId="0" applyNumberFormat="1" applyFont="1" applyBorder="1" applyAlignment="1" applyProtection="1"/>
    <xf numFmtId="4" fontId="3" fillId="0" borderId="1" xfId="0" applyNumberFormat="1" applyFont="1" applyBorder="1" applyAlignment="1" applyProtection="1">
      <alignment wrapText="1"/>
    </xf>
    <xf numFmtId="165" fontId="3" fillId="0" borderId="1" xfId="0" applyNumberFormat="1" applyFont="1" applyBorder="1" applyAlignment="1" applyProtection="1">
      <alignment wrapText="1"/>
    </xf>
    <xf numFmtId="167" fontId="3" fillId="0" borderId="1" xfId="0" applyNumberFormat="1" applyFont="1" applyBorder="1" applyAlignment="1" applyProtection="1"/>
    <xf numFmtId="49" fontId="5" fillId="0" borderId="1" xfId="0" applyNumberFormat="1" applyFont="1" applyBorder="1" applyAlignment="1" applyProtection="1">
      <alignment wrapText="1"/>
    </xf>
    <xf numFmtId="49" fontId="2" fillId="0" borderId="2" xfId="1" applyNumberFormat="1" applyFont="1" applyBorder="1" applyAlignment="1" applyProtection="1">
      <alignment horizontal="left" vertical="top" wrapText="1"/>
    </xf>
    <xf numFmtId="166" fontId="5" fillId="0" borderId="1" xfId="0" applyNumberFormat="1" applyFont="1" applyBorder="1" applyAlignment="1" applyProtection="1"/>
    <xf numFmtId="167" fontId="5" fillId="0" borderId="1" xfId="0" applyNumberFormat="1" applyFont="1" applyBorder="1" applyAlignment="1" applyProtection="1"/>
    <xf numFmtId="49" fontId="5" fillId="0" borderId="1" xfId="0" applyNumberFormat="1" applyFont="1" applyBorder="1" applyAlignment="1" applyProtection="1"/>
    <xf numFmtId="166" fontId="3" fillId="0" borderId="0" xfId="1" applyNumberFormat="1" applyFont="1" applyBorder="1" applyAlignment="1" applyProtection="1">
      <alignment horizontal="left" vertical="top"/>
    </xf>
    <xf numFmtId="166" fontId="3" fillId="0" borderId="0" xfId="1" applyNumberFormat="1" applyFont="1" applyBorder="1" applyAlignment="1" applyProtection="1">
      <alignment horizontal="center" vertical="top"/>
    </xf>
    <xf numFmtId="166" fontId="3" fillId="0" borderId="0" xfId="0" applyNumberFormat="1" applyFont="1" applyBorder="1" applyAlignment="1" applyProtection="1">
      <alignment wrapText="1"/>
    </xf>
    <xf numFmtId="166" fontId="5" fillId="0" borderId="1" xfId="0" applyNumberFormat="1" applyFont="1" applyBorder="1" applyAlignment="1" applyProtection="1">
      <alignment wrapText="1"/>
    </xf>
    <xf numFmtId="166" fontId="3" fillId="0" borderId="1" xfId="0" applyNumberFormat="1" applyFont="1" applyBorder="1" applyAlignment="1" applyProtection="1">
      <alignment wrapText="1"/>
    </xf>
    <xf numFmtId="166" fontId="3" fillId="0" borderId="0" xfId="0" applyNumberFormat="1" applyFont="1"/>
    <xf numFmtId="165" fontId="5" fillId="0" borderId="1" xfId="0" applyNumberFormat="1" applyFont="1" applyBorder="1" applyAlignment="1" applyProtection="1">
      <alignment wrapText="1"/>
    </xf>
    <xf numFmtId="166" fontId="6" fillId="0" borderId="1" xfId="0" applyNumberFormat="1" applyFont="1" applyBorder="1" applyAlignment="1" applyProtection="1"/>
    <xf numFmtId="167" fontId="6" fillId="0" borderId="1" xfId="0" applyNumberFormat="1" applyFont="1" applyBorder="1" applyAlignment="1" applyProtection="1"/>
    <xf numFmtId="166" fontId="4" fillId="0" borderId="1" xfId="0" applyNumberFormat="1" applyFont="1" applyBorder="1" applyAlignment="1" applyProtection="1"/>
    <xf numFmtId="4" fontId="4" fillId="0" borderId="1" xfId="0" applyNumberFormat="1" applyFont="1" applyBorder="1" applyAlignment="1" applyProtection="1">
      <alignment wrapText="1"/>
    </xf>
    <xf numFmtId="166" fontId="4" fillId="0" borderId="1" xfId="0" applyNumberFormat="1" applyFont="1" applyBorder="1" applyAlignment="1" applyProtection="1">
      <alignment wrapText="1"/>
    </xf>
    <xf numFmtId="167" fontId="4" fillId="0" borderId="1" xfId="0" applyNumberFormat="1" applyFont="1" applyBorder="1" applyAlignment="1" applyProtection="1"/>
    <xf numFmtId="0" fontId="8" fillId="0" borderId="0" xfId="0" applyFont="1"/>
    <xf numFmtId="166" fontId="8" fillId="0" borderId="1" xfId="0" applyNumberFormat="1" applyFont="1" applyBorder="1" applyAlignment="1" applyProtection="1"/>
    <xf numFmtId="4" fontId="8" fillId="0" borderId="1" xfId="0" applyNumberFormat="1" applyFont="1" applyBorder="1" applyAlignment="1" applyProtection="1">
      <alignment wrapText="1"/>
    </xf>
    <xf numFmtId="166" fontId="8" fillId="0" borderId="1" xfId="0" applyNumberFormat="1" applyFont="1" applyBorder="1" applyAlignment="1" applyProtection="1">
      <alignment wrapText="1"/>
    </xf>
    <xf numFmtId="167" fontId="8" fillId="0" borderId="1" xfId="0" applyNumberFormat="1" applyFont="1" applyBorder="1" applyAlignment="1" applyProtection="1"/>
    <xf numFmtId="166" fontId="9" fillId="0" borderId="1" xfId="0" applyNumberFormat="1" applyFont="1" applyBorder="1" applyAlignment="1" applyProtection="1"/>
    <xf numFmtId="167" fontId="9" fillId="0" borderId="1" xfId="0" applyNumberFormat="1" applyFont="1" applyBorder="1" applyAlignment="1" applyProtection="1"/>
    <xf numFmtId="49" fontId="9" fillId="0" borderId="1" xfId="0" applyNumberFormat="1" applyFont="1" applyBorder="1" applyAlignment="1" applyProtection="1">
      <alignment wrapText="1"/>
    </xf>
    <xf numFmtId="166" fontId="10" fillId="0" borderId="1" xfId="0" applyNumberFormat="1" applyFont="1" applyBorder="1" applyAlignment="1" applyProtection="1"/>
    <xf numFmtId="4" fontId="10" fillId="0" borderId="1" xfId="0" applyNumberFormat="1" applyFont="1" applyBorder="1" applyAlignment="1" applyProtection="1">
      <alignment wrapText="1"/>
    </xf>
    <xf numFmtId="166" fontId="10" fillId="0" borderId="1" xfId="0" applyNumberFormat="1" applyFont="1" applyBorder="1" applyAlignment="1" applyProtection="1">
      <alignment wrapText="1"/>
    </xf>
    <xf numFmtId="167" fontId="10" fillId="0" borderId="1" xfId="0" applyNumberFormat="1" applyFont="1" applyBorder="1" applyAlignment="1" applyProtection="1"/>
    <xf numFmtId="0" fontId="9" fillId="0" borderId="0" xfId="0" applyFont="1"/>
    <xf numFmtId="49" fontId="4" fillId="0" borderId="1" xfId="0" applyNumberFormat="1" applyFont="1" applyBorder="1" applyAlignment="1" applyProtection="1">
      <alignment wrapText="1"/>
    </xf>
    <xf numFmtId="0" fontId="5" fillId="0" borderId="0" xfId="1" applyFont="1" applyBorder="1" applyAlignment="1" applyProtection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3" fillId="0" borderId="0" xfId="2" applyFont="1" applyBorder="1" applyAlignment="1" applyProtection="1">
      <alignment vertical="top" wrapText="1"/>
    </xf>
    <xf numFmtId="0" fontId="0" fillId="0" borderId="0" xfId="0" applyAlignment="1">
      <alignment vertical="top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/>
  </sheetPr>
  <dimension ref="A1:M208"/>
  <sheetViews>
    <sheetView showGridLines="0" tabSelected="1" zoomScale="140" zoomScaleNormal="140" workbookViewId="0">
      <selection activeCell="K16" sqref="K16"/>
    </sheetView>
  </sheetViews>
  <sheetFormatPr defaultRowHeight="12" outlineLevelRow="1" x14ac:dyDescent="0.2"/>
  <cols>
    <col min="1" max="1" width="46.140625" style="2" customWidth="1"/>
    <col min="2" max="2" width="5.7109375" style="2" bestFit="1" customWidth="1"/>
    <col min="3" max="3" width="6" style="2" bestFit="1" customWidth="1"/>
    <col min="4" max="4" width="10.42578125" style="2" bestFit="1" customWidth="1"/>
    <col min="5" max="5" width="4.42578125" style="2" bestFit="1" customWidth="1"/>
    <col min="6" max="6" width="8.85546875" style="2" customWidth="1"/>
    <col min="7" max="7" width="11.85546875" style="2" hidden="1" customWidth="1"/>
    <col min="8" max="8" width="8.140625" style="29" customWidth="1"/>
    <col min="9" max="9" width="8.28515625" style="2" customWidth="1"/>
    <col min="10" max="11" width="9.140625" style="2" customWidth="1"/>
    <col min="12" max="16384" width="9.140625" style="2"/>
  </cols>
  <sheetData>
    <row r="1" spans="1:13" x14ac:dyDescent="0.2">
      <c r="A1" s="1"/>
      <c r="B1" s="53" t="s">
        <v>208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x14ac:dyDescent="0.2">
      <c r="A2" s="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 x14ac:dyDescent="0.2">
      <c r="A3" s="3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3" x14ac:dyDescent="0.2">
      <c r="A4" s="3"/>
      <c r="B4" s="4"/>
      <c r="C4" s="4"/>
      <c r="D4" s="4"/>
      <c r="E4" s="4"/>
      <c r="F4" s="4"/>
      <c r="G4" s="4"/>
      <c r="H4" s="24"/>
      <c r="I4" s="4"/>
      <c r="J4" s="4"/>
      <c r="K4" s="4"/>
      <c r="L4" s="4"/>
      <c r="M4" s="5"/>
    </row>
    <row r="5" spans="1:13" x14ac:dyDescent="0.2">
      <c r="A5" s="6"/>
      <c r="B5" s="7"/>
      <c r="C5" s="8"/>
      <c r="D5" s="8"/>
      <c r="E5" s="8"/>
      <c r="F5" s="7"/>
      <c r="G5" s="7"/>
      <c r="H5" s="25"/>
      <c r="I5" s="7"/>
      <c r="J5" s="7"/>
      <c r="K5" s="8"/>
      <c r="L5" s="9"/>
      <c r="M5" s="5"/>
    </row>
    <row r="6" spans="1:13" x14ac:dyDescent="0.2">
      <c r="A6" s="51" t="s">
        <v>195</v>
      </c>
      <c r="B6" s="52"/>
      <c r="C6" s="52"/>
      <c r="D6" s="52"/>
      <c r="E6" s="52"/>
      <c r="F6" s="52"/>
      <c r="G6" s="52"/>
      <c r="H6" s="52"/>
      <c r="I6" s="12"/>
      <c r="J6" s="9"/>
      <c r="K6" s="9"/>
      <c r="L6" s="9"/>
      <c r="M6" s="5"/>
    </row>
    <row r="7" spans="1:13" x14ac:dyDescent="0.2">
      <c r="A7" s="10" t="s">
        <v>152</v>
      </c>
      <c r="C7" s="10"/>
      <c r="D7" s="10"/>
      <c r="E7" s="10"/>
      <c r="F7" s="10"/>
      <c r="G7" s="10"/>
      <c r="H7" s="26"/>
      <c r="I7" s="10"/>
      <c r="J7" s="11"/>
      <c r="K7" s="11"/>
    </row>
    <row r="8" spans="1:13" ht="36" x14ac:dyDescent="0.2">
      <c r="A8" s="19" t="s">
        <v>3</v>
      </c>
      <c r="B8" s="19" t="s">
        <v>0</v>
      </c>
      <c r="C8" s="19" t="s">
        <v>1</v>
      </c>
      <c r="D8" s="19" t="s">
        <v>2</v>
      </c>
      <c r="E8" s="19" t="s">
        <v>4</v>
      </c>
      <c r="F8" s="19" t="s">
        <v>115</v>
      </c>
      <c r="G8" s="19" t="s">
        <v>5</v>
      </c>
      <c r="H8" s="27" t="s">
        <v>116</v>
      </c>
      <c r="I8" s="19" t="s">
        <v>118</v>
      </c>
    </row>
    <row r="9" spans="1:13" x14ac:dyDescent="0.2">
      <c r="A9" s="23" t="s">
        <v>121</v>
      </c>
      <c r="B9" s="23"/>
      <c r="C9" s="14"/>
      <c r="D9" s="14"/>
      <c r="E9" s="14"/>
      <c r="F9" s="31">
        <f>F10+F82+F97+F124+F199+F180+F89</f>
        <v>743248.93999999983</v>
      </c>
      <c r="G9" s="31" t="e">
        <f>G10+G82+G97+G124+G199+G180+G89</f>
        <v>#REF!</v>
      </c>
      <c r="H9" s="31">
        <f>H10+H82+H97+H124+H199+H180+H89</f>
        <v>697123.50000000012</v>
      </c>
      <c r="I9" s="32">
        <f>H9/F9</f>
        <v>0.93794079275780773</v>
      </c>
    </row>
    <row r="10" spans="1:13" ht="12.75" x14ac:dyDescent="0.2">
      <c r="A10" s="20" t="s">
        <v>119</v>
      </c>
      <c r="B10" s="19" t="s">
        <v>6</v>
      </c>
      <c r="C10" s="19"/>
      <c r="D10" s="19"/>
      <c r="E10" s="19"/>
      <c r="F10" s="31">
        <f>F11+F44+F49+F55+F67+F70+F75</f>
        <v>79137.63499999998</v>
      </c>
      <c r="G10" s="31" t="e">
        <f>G11+G44+G49+G55+G67+G70+G75+#REF!</f>
        <v>#REF!</v>
      </c>
      <c r="H10" s="31">
        <f>H11+H44+H49+H55+H67+H70+H75</f>
        <v>67540.800000000003</v>
      </c>
      <c r="I10" s="32">
        <f t="shared" ref="I10:I87" si="0">H10/F10</f>
        <v>0.85345992459845454</v>
      </c>
    </row>
    <row r="11" spans="1:13" x14ac:dyDescent="0.2">
      <c r="A11" s="19" t="s">
        <v>120</v>
      </c>
      <c r="B11" s="19" t="s">
        <v>6</v>
      </c>
      <c r="C11" s="19" t="s">
        <v>117</v>
      </c>
      <c r="D11" s="19"/>
      <c r="E11" s="19"/>
      <c r="F11" s="21">
        <f>SUM(F12:F43)</f>
        <v>46858.64499999999</v>
      </c>
      <c r="G11" s="21">
        <f t="shared" ref="G11:H11" si="1">SUM(G12:G43)</f>
        <v>39638.329999999994</v>
      </c>
      <c r="H11" s="21">
        <f t="shared" si="1"/>
        <v>42732.53</v>
      </c>
      <c r="I11" s="22">
        <f t="shared" si="0"/>
        <v>0.9119454905279486</v>
      </c>
    </row>
    <row r="12" spans="1:13" ht="24" outlineLevel="1" x14ac:dyDescent="0.2">
      <c r="A12" s="13" t="s">
        <v>9</v>
      </c>
      <c r="B12" s="13" t="s">
        <v>6</v>
      </c>
      <c r="C12" s="13" t="s">
        <v>12</v>
      </c>
      <c r="D12" s="13" t="s">
        <v>13</v>
      </c>
      <c r="E12" s="13" t="s">
        <v>10</v>
      </c>
      <c r="F12" s="33">
        <v>3644.2875000000004</v>
      </c>
      <c r="G12" s="34">
        <v>3888.12</v>
      </c>
      <c r="H12" s="35">
        <v>3383.16</v>
      </c>
      <c r="I12" s="36">
        <f t="shared" si="0"/>
        <v>0.92834607587902973</v>
      </c>
    </row>
    <row r="13" spans="1:13" ht="24" outlineLevel="1" x14ac:dyDescent="0.2">
      <c r="A13" s="13" t="s">
        <v>9</v>
      </c>
      <c r="B13" s="13" t="s">
        <v>6</v>
      </c>
      <c r="C13" s="13" t="s">
        <v>12</v>
      </c>
      <c r="D13" s="13" t="s">
        <v>13</v>
      </c>
      <c r="E13" s="13" t="s">
        <v>11</v>
      </c>
      <c r="F13" s="33">
        <v>1100.5725</v>
      </c>
      <c r="G13" s="34">
        <v>1174.21</v>
      </c>
      <c r="H13" s="35">
        <v>1011.59</v>
      </c>
      <c r="I13" s="36">
        <f t="shared" si="0"/>
        <v>0.91914889750561646</v>
      </c>
    </row>
    <row r="14" spans="1:13" ht="24" outlineLevel="1" x14ac:dyDescent="0.2">
      <c r="A14" s="13" t="s">
        <v>9</v>
      </c>
      <c r="B14" s="13" t="s">
        <v>6</v>
      </c>
      <c r="C14" s="13" t="s">
        <v>12</v>
      </c>
      <c r="D14" s="13" t="s">
        <v>14</v>
      </c>
      <c r="E14" s="13" t="s">
        <v>10</v>
      </c>
      <c r="F14" s="33">
        <v>13579.72</v>
      </c>
      <c r="G14" s="34">
        <v>10393.89</v>
      </c>
      <c r="H14" s="35">
        <v>12784.73</v>
      </c>
      <c r="I14" s="36">
        <f t="shared" si="0"/>
        <v>0.9414575558258933</v>
      </c>
    </row>
    <row r="15" spans="1:13" ht="24" outlineLevel="1" x14ac:dyDescent="0.2">
      <c r="A15" s="13" t="s">
        <v>9</v>
      </c>
      <c r="B15" s="13" t="s">
        <v>6</v>
      </c>
      <c r="C15" s="13" t="s">
        <v>12</v>
      </c>
      <c r="D15" s="13" t="s">
        <v>14</v>
      </c>
      <c r="E15" s="13" t="s">
        <v>15</v>
      </c>
      <c r="F15" s="33">
        <v>270</v>
      </c>
      <c r="G15" s="34">
        <v>170.3</v>
      </c>
      <c r="H15" s="35">
        <v>49.54</v>
      </c>
      <c r="I15" s="36">
        <f t="shared" si="0"/>
        <v>0.18348148148148147</v>
      </c>
    </row>
    <row r="16" spans="1:13" ht="24" outlineLevel="1" x14ac:dyDescent="0.2">
      <c r="A16" s="13" t="s">
        <v>9</v>
      </c>
      <c r="B16" s="13" t="s">
        <v>6</v>
      </c>
      <c r="C16" s="13" t="s">
        <v>12</v>
      </c>
      <c r="D16" s="13" t="s">
        <v>14</v>
      </c>
      <c r="E16" s="13" t="s">
        <v>11</v>
      </c>
      <c r="F16" s="15">
        <v>4101.08</v>
      </c>
      <c r="G16" s="16">
        <v>3138.96</v>
      </c>
      <c r="H16" s="28">
        <v>3937.44</v>
      </c>
      <c r="I16" s="18">
        <f t="shared" si="0"/>
        <v>0.96009831556565595</v>
      </c>
      <c r="K16" s="37"/>
    </row>
    <row r="17" spans="1:11" ht="24" outlineLevel="1" x14ac:dyDescent="0.2">
      <c r="A17" s="13" t="s">
        <v>188</v>
      </c>
      <c r="B17" s="13" t="s">
        <v>6</v>
      </c>
      <c r="C17" s="13" t="s">
        <v>12</v>
      </c>
      <c r="D17" s="13" t="s">
        <v>14</v>
      </c>
      <c r="E17" s="13" t="s">
        <v>168</v>
      </c>
      <c r="F17" s="15">
        <v>846</v>
      </c>
      <c r="G17" s="16"/>
      <c r="H17" s="28">
        <v>782.06</v>
      </c>
      <c r="I17" s="18">
        <f t="shared" si="0"/>
        <v>0.9244208037825058</v>
      </c>
      <c r="K17" s="37"/>
    </row>
    <row r="18" spans="1:11" ht="24" outlineLevel="1" x14ac:dyDescent="0.2">
      <c r="A18" s="13" t="s">
        <v>9</v>
      </c>
      <c r="B18" s="13" t="s">
        <v>6</v>
      </c>
      <c r="C18" s="13" t="s">
        <v>12</v>
      </c>
      <c r="D18" s="13" t="s">
        <v>14</v>
      </c>
      <c r="E18" s="13" t="s">
        <v>16</v>
      </c>
      <c r="F18" s="33">
        <v>10477.200000000001</v>
      </c>
      <c r="G18" s="34">
        <v>10976.25</v>
      </c>
      <c r="H18" s="35">
        <v>11812</v>
      </c>
      <c r="I18" s="36">
        <f t="shared" si="0"/>
        <v>1.1274004505020425</v>
      </c>
    </row>
    <row r="19" spans="1:11" outlineLevel="1" x14ac:dyDescent="0.2">
      <c r="A19" s="13" t="s">
        <v>189</v>
      </c>
      <c r="B19" s="13" t="s">
        <v>6</v>
      </c>
      <c r="C19" s="13" t="s">
        <v>12</v>
      </c>
      <c r="D19" s="13" t="s">
        <v>14</v>
      </c>
      <c r="E19" s="13" t="s">
        <v>169</v>
      </c>
      <c r="F19" s="33">
        <v>828.97499999999991</v>
      </c>
      <c r="G19" s="34"/>
      <c r="H19" s="35">
        <v>810.99</v>
      </c>
      <c r="I19" s="36">
        <f t="shared" si="0"/>
        <v>0.97830453270605278</v>
      </c>
    </row>
    <row r="20" spans="1:11" ht="24" outlineLevel="1" x14ac:dyDescent="0.2">
      <c r="A20" s="13" t="s">
        <v>205</v>
      </c>
      <c r="B20" s="13" t="s">
        <v>6</v>
      </c>
      <c r="C20" s="13" t="s">
        <v>12</v>
      </c>
      <c r="D20" s="13" t="s">
        <v>14</v>
      </c>
      <c r="E20" s="13" t="s">
        <v>196</v>
      </c>
      <c r="F20" s="33">
        <v>1</v>
      </c>
      <c r="G20" s="34"/>
      <c r="H20" s="35"/>
      <c r="I20" s="36">
        <f t="shared" si="0"/>
        <v>0</v>
      </c>
    </row>
    <row r="21" spans="1:11" ht="24" outlineLevel="1" x14ac:dyDescent="0.2">
      <c r="A21" s="13" t="s">
        <v>9</v>
      </c>
      <c r="B21" s="13" t="s">
        <v>6</v>
      </c>
      <c r="C21" s="13" t="s">
        <v>12</v>
      </c>
      <c r="D21" s="13" t="s">
        <v>14</v>
      </c>
      <c r="E21" s="13" t="s">
        <v>17</v>
      </c>
      <c r="F21" s="33">
        <v>889.5</v>
      </c>
      <c r="G21" s="34">
        <v>374</v>
      </c>
      <c r="H21" s="35">
        <v>926.43</v>
      </c>
      <c r="I21" s="36">
        <f t="shared" si="0"/>
        <v>1.0415177065767285</v>
      </c>
    </row>
    <row r="22" spans="1:11" ht="24" outlineLevel="1" x14ac:dyDescent="0.2">
      <c r="A22" s="13" t="s">
        <v>9</v>
      </c>
      <c r="B22" s="13" t="s">
        <v>6</v>
      </c>
      <c r="C22" s="13" t="s">
        <v>12</v>
      </c>
      <c r="D22" s="13" t="s">
        <v>14</v>
      </c>
      <c r="E22" s="13" t="s">
        <v>18</v>
      </c>
      <c r="F22" s="33">
        <v>41.25</v>
      </c>
      <c r="G22" s="34">
        <v>55</v>
      </c>
      <c r="H22" s="35">
        <v>26.12</v>
      </c>
      <c r="I22" s="36">
        <f t="shared" si="0"/>
        <v>0.63321212121212123</v>
      </c>
    </row>
    <row r="23" spans="1:11" ht="24" outlineLevel="1" x14ac:dyDescent="0.2">
      <c r="A23" s="13" t="s">
        <v>9</v>
      </c>
      <c r="B23" s="13" t="s">
        <v>6</v>
      </c>
      <c r="C23" s="13" t="s">
        <v>12</v>
      </c>
      <c r="D23" s="13" t="s">
        <v>14</v>
      </c>
      <c r="E23" s="13" t="s">
        <v>19</v>
      </c>
      <c r="F23" s="33">
        <v>225</v>
      </c>
      <c r="G23" s="34">
        <v>60</v>
      </c>
      <c r="H23" s="35">
        <v>25.95</v>
      </c>
      <c r="I23" s="36">
        <f t="shared" si="0"/>
        <v>0.11533333333333333</v>
      </c>
    </row>
    <row r="24" spans="1:11" ht="36" outlineLevel="1" x14ac:dyDescent="0.2">
      <c r="A24" s="13" t="s">
        <v>202</v>
      </c>
      <c r="B24" s="13" t="s">
        <v>6</v>
      </c>
      <c r="C24" s="13" t="s">
        <v>12</v>
      </c>
      <c r="D24" s="13" t="s">
        <v>197</v>
      </c>
      <c r="E24" s="13" t="s">
        <v>10</v>
      </c>
      <c r="F24" s="33">
        <v>914</v>
      </c>
      <c r="G24" s="34"/>
      <c r="H24" s="35">
        <v>914</v>
      </c>
      <c r="I24" s="36">
        <f t="shared" si="0"/>
        <v>1</v>
      </c>
    </row>
    <row r="25" spans="1:11" ht="36" outlineLevel="1" x14ac:dyDescent="0.2">
      <c r="A25" s="13" t="s">
        <v>202</v>
      </c>
      <c r="B25" s="13" t="s">
        <v>6</v>
      </c>
      <c r="C25" s="13" t="s">
        <v>12</v>
      </c>
      <c r="D25" s="13" t="s">
        <v>197</v>
      </c>
      <c r="E25" s="13" t="s">
        <v>11</v>
      </c>
      <c r="F25" s="33">
        <v>276.02999999999997</v>
      </c>
      <c r="G25" s="34"/>
      <c r="H25" s="35">
        <v>276.02999999999997</v>
      </c>
      <c r="I25" s="36">
        <f t="shared" si="0"/>
        <v>1</v>
      </c>
    </row>
    <row r="26" spans="1:11" ht="36" outlineLevel="1" x14ac:dyDescent="0.2">
      <c r="A26" s="13" t="s">
        <v>155</v>
      </c>
      <c r="B26" s="13" t="s">
        <v>6</v>
      </c>
      <c r="C26" s="13" t="s">
        <v>153</v>
      </c>
      <c r="D26" s="13" t="s">
        <v>154</v>
      </c>
      <c r="E26" s="13" t="s">
        <v>16</v>
      </c>
      <c r="F26" s="33">
        <v>5.2874999999999996</v>
      </c>
      <c r="G26" s="34"/>
      <c r="H26" s="35">
        <v>0</v>
      </c>
      <c r="I26" s="36">
        <f t="shared" si="0"/>
        <v>0</v>
      </c>
    </row>
    <row r="27" spans="1:11" outlineLevel="1" x14ac:dyDescent="0.2">
      <c r="A27" s="13" t="s">
        <v>110</v>
      </c>
      <c r="B27" s="13" t="s">
        <v>6</v>
      </c>
      <c r="C27" s="13" t="s">
        <v>109</v>
      </c>
      <c r="D27" s="13" t="s">
        <v>170</v>
      </c>
      <c r="E27" s="13" t="s">
        <v>111</v>
      </c>
      <c r="F27" s="33">
        <v>2000</v>
      </c>
      <c r="G27" s="34"/>
      <c r="H27" s="35"/>
      <c r="I27" s="36">
        <f t="shared" si="0"/>
        <v>0</v>
      </c>
    </row>
    <row r="28" spans="1:11" outlineLevel="1" x14ac:dyDescent="0.2">
      <c r="A28" s="13" t="s">
        <v>22</v>
      </c>
      <c r="B28" s="13" t="s">
        <v>6</v>
      </c>
      <c r="C28" s="13" t="s">
        <v>20</v>
      </c>
      <c r="D28" s="13" t="s">
        <v>21</v>
      </c>
      <c r="E28" s="13" t="s">
        <v>16</v>
      </c>
      <c r="F28" s="33">
        <v>112.5</v>
      </c>
      <c r="G28" s="34">
        <v>100</v>
      </c>
      <c r="H28" s="35">
        <v>0</v>
      </c>
      <c r="I28" s="36">
        <f t="shared" si="0"/>
        <v>0</v>
      </c>
    </row>
    <row r="29" spans="1:11" outlineLevel="1" x14ac:dyDescent="0.2">
      <c r="A29" s="13" t="s">
        <v>22</v>
      </c>
      <c r="B29" s="13" t="s">
        <v>6</v>
      </c>
      <c r="C29" s="13" t="s">
        <v>20</v>
      </c>
      <c r="D29" s="13" t="s">
        <v>23</v>
      </c>
      <c r="E29" s="13" t="s">
        <v>16</v>
      </c>
      <c r="F29" s="38">
        <v>1125</v>
      </c>
      <c r="G29" s="39">
        <v>1000</v>
      </c>
      <c r="H29" s="40">
        <v>605</v>
      </c>
      <c r="I29" s="36">
        <f t="shared" si="0"/>
        <v>0.5377777777777778</v>
      </c>
    </row>
    <row r="30" spans="1:11" ht="24" outlineLevel="1" x14ac:dyDescent="0.2">
      <c r="A30" s="13" t="s">
        <v>9</v>
      </c>
      <c r="B30" s="13" t="s">
        <v>6</v>
      </c>
      <c r="C30" s="13" t="s">
        <v>20</v>
      </c>
      <c r="D30" s="13" t="s">
        <v>24</v>
      </c>
      <c r="E30" s="13" t="s">
        <v>10</v>
      </c>
      <c r="F30" s="33">
        <v>1444.39</v>
      </c>
      <c r="G30" s="34">
        <v>1893.22</v>
      </c>
      <c r="H30" s="35">
        <v>1439.19</v>
      </c>
      <c r="I30" s="36">
        <f t="shared" si="0"/>
        <v>0.99639986430257754</v>
      </c>
    </row>
    <row r="31" spans="1:11" ht="24" outlineLevel="1" x14ac:dyDescent="0.2">
      <c r="A31" s="13" t="s">
        <v>9</v>
      </c>
      <c r="B31" s="13" t="s">
        <v>6</v>
      </c>
      <c r="C31" s="13" t="s">
        <v>20</v>
      </c>
      <c r="D31" s="13" t="s">
        <v>24</v>
      </c>
      <c r="E31" s="13" t="s">
        <v>11</v>
      </c>
      <c r="F31" s="33">
        <v>436.21</v>
      </c>
      <c r="G31" s="34">
        <v>571.75</v>
      </c>
      <c r="H31" s="35">
        <v>430.12</v>
      </c>
      <c r="I31" s="36">
        <f t="shared" si="0"/>
        <v>0.9860388345063158</v>
      </c>
    </row>
    <row r="32" spans="1:11" ht="36" outlineLevel="1" x14ac:dyDescent="0.2">
      <c r="A32" s="13" t="s">
        <v>158</v>
      </c>
      <c r="B32" s="13" t="s">
        <v>6</v>
      </c>
      <c r="C32" s="13" t="s">
        <v>20</v>
      </c>
      <c r="D32" s="13" t="s">
        <v>156</v>
      </c>
      <c r="E32" s="13" t="s">
        <v>157</v>
      </c>
      <c r="F32" s="33">
        <v>75</v>
      </c>
      <c r="G32" s="34"/>
      <c r="H32" s="35">
        <v>0</v>
      </c>
      <c r="I32" s="36">
        <f t="shared" si="0"/>
        <v>0</v>
      </c>
    </row>
    <row r="33" spans="1:9" ht="24" outlineLevel="1" x14ac:dyDescent="0.2">
      <c r="A33" s="13" t="s">
        <v>26</v>
      </c>
      <c r="B33" s="13" t="s">
        <v>6</v>
      </c>
      <c r="C33" s="13" t="s">
        <v>20</v>
      </c>
      <c r="D33" s="13" t="s">
        <v>25</v>
      </c>
      <c r="E33" s="13" t="s">
        <v>27</v>
      </c>
      <c r="F33" s="33">
        <v>157.5</v>
      </c>
      <c r="G33" s="34">
        <v>200</v>
      </c>
      <c r="H33" s="35">
        <v>156</v>
      </c>
      <c r="I33" s="36">
        <f t="shared" si="0"/>
        <v>0.99047619047619051</v>
      </c>
    </row>
    <row r="34" spans="1:9" ht="24" outlineLevel="1" x14ac:dyDescent="0.2">
      <c r="A34" s="13" t="s">
        <v>29</v>
      </c>
      <c r="B34" s="13" t="s">
        <v>6</v>
      </c>
      <c r="C34" s="13" t="s">
        <v>20</v>
      </c>
      <c r="D34" s="13" t="s">
        <v>28</v>
      </c>
      <c r="E34" s="13" t="s">
        <v>19</v>
      </c>
      <c r="F34" s="38">
        <v>129.75</v>
      </c>
      <c r="G34" s="39">
        <v>135</v>
      </c>
      <c r="H34" s="40">
        <v>173</v>
      </c>
      <c r="I34" s="41">
        <f t="shared" si="0"/>
        <v>1.3333333333333333</v>
      </c>
    </row>
    <row r="35" spans="1:9" outlineLevel="1" x14ac:dyDescent="0.2">
      <c r="A35" s="13" t="s">
        <v>177</v>
      </c>
      <c r="B35" s="13" t="s">
        <v>6</v>
      </c>
      <c r="C35" s="13" t="s">
        <v>20</v>
      </c>
      <c r="D35" s="13" t="s">
        <v>171</v>
      </c>
      <c r="E35" s="13" t="s">
        <v>16</v>
      </c>
      <c r="F35" s="38">
        <v>763.65000000000009</v>
      </c>
      <c r="G35" s="39"/>
      <c r="H35" s="40">
        <v>0</v>
      </c>
      <c r="I35" s="41">
        <f t="shared" si="0"/>
        <v>0</v>
      </c>
    </row>
    <row r="36" spans="1:9" ht="72" outlineLevel="1" x14ac:dyDescent="0.2">
      <c r="A36" s="17" t="s">
        <v>31</v>
      </c>
      <c r="B36" s="13" t="s">
        <v>6</v>
      </c>
      <c r="C36" s="13" t="s">
        <v>20</v>
      </c>
      <c r="D36" s="13" t="s">
        <v>30</v>
      </c>
      <c r="E36" s="13" t="s">
        <v>10</v>
      </c>
      <c r="F36" s="33">
        <v>1230.7574999999999</v>
      </c>
      <c r="G36" s="34">
        <v>2383.2600000000002</v>
      </c>
      <c r="H36" s="35">
        <v>1181.56</v>
      </c>
      <c r="I36" s="36">
        <f t="shared" si="0"/>
        <v>0.96002665025401024</v>
      </c>
    </row>
    <row r="37" spans="1:9" ht="72" outlineLevel="1" x14ac:dyDescent="0.2">
      <c r="A37" s="17" t="s">
        <v>31</v>
      </c>
      <c r="B37" s="13" t="s">
        <v>6</v>
      </c>
      <c r="C37" s="13" t="s">
        <v>20</v>
      </c>
      <c r="D37" s="13" t="s">
        <v>30</v>
      </c>
      <c r="E37" s="13" t="s">
        <v>11</v>
      </c>
      <c r="F37" s="33">
        <v>371.6925</v>
      </c>
      <c r="G37" s="34">
        <v>719.75</v>
      </c>
      <c r="H37" s="35">
        <v>337.11</v>
      </c>
      <c r="I37" s="36">
        <f t="shared" si="0"/>
        <v>0.90695938174700863</v>
      </c>
    </row>
    <row r="38" spans="1:9" ht="72" outlineLevel="1" x14ac:dyDescent="0.2">
      <c r="A38" s="17" t="s">
        <v>31</v>
      </c>
      <c r="B38" s="13" t="s">
        <v>6</v>
      </c>
      <c r="C38" s="13" t="s">
        <v>20</v>
      </c>
      <c r="D38" s="13" t="s">
        <v>30</v>
      </c>
      <c r="E38" s="13" t="s">
        <v>16</v>
      </c>
      <c r="F38" s="33">
        <v>349.65</v>
      </c>
      <c r="G38" s="34"/>
      <c r="H38" s="35">
        <v>259</v>
      </c>
      <c r="I38" s="36">
        <f t="shared" si="0"/>
        <v>0.74074074074074081</v>
      </c>
    </row>
    <row r="39" spans="1:9" ht="144" outlineLevel="1" x14ac:dyDescent="0.2">
      <c r="A39" s="17" t="s">
        <v>33</v>
      </c>
      <c r="B39" s="13" t="s">
        <v>6</v>
      </c>
      <c r="C39" s="13" t="s">
        <v>20</v>
      </c>
      <c r="D39" s="13" t="s">
        <v>32</v>
      </c>
      <c r="E39" s="13" t="s">
        <v>16</v>
      </c>
      <c r="F39" s="33">
        <v>2.25</v>
      </c>
      <c r="G39" s="34">
        <v>3</v>
      </c>
      <c r="H39" s="35">
        <v>0</v>
      </c>
      <c r="I39" s="36">
        <f t="shared" si="0"/>
        <v>0</v>
      </c>
    </row>
    <row r="40" spans="1:9" ht="24" outlineLevel="1" x14ac:dyDescent="0.2">
      <c r="A40" s="13" t="s">
        <v>9</v>
      </c>
      <c r="B40" s="13" t="s">
        <v>6</v>
      </c>
      <c r="C40" s="13" t="s">
        <v>20</v>
      </c>
      <c r="D40" s="13" t="s">
        <v>34</v>
      </c>
      <c r="E40" s="13" t="s">
        <v>10</v>
      </c>
      <c r="F40" s="33">
        <v>986.65499999999997</v>
      </c>
      <c r="G40" s="34">
        <v>1844.56</v>
      </c>
      <c r="H40" s="35">
        <v>954.85</v>
      </c>
      <c r="I40" s="36">
        <f t="shared" si="0"/>
        <v>0.96776482154349808</v>
      </c>
    </row>
    <row r="41" spans="1:9" ht="24" outlineLevel="1" x14ac:dyDescent="0.2">
      <c r="A41" s="13" t="s">
        <v>9</v>
      </c>
      <c r="B41" s="13" t="s">
        <v>6</v>
      </c>
      <c r="C41" s="13" t="s">
        <v>20</v>
      </c>
      <c r="D41" s="13" t="s">
        <v>34</v>
      </c>
      <c r="E41" s="13" t="s">
        <v>11</v>
      </c>
      <c r="F41" s="33">
        <v>297.96750000000003</v>
      </c>
      <c r="G41" s="34">
        <v>557.05999999999995</v>
      </c>
      <c r="H41" s="35">
        <v>280.89</v>
      </c>
      <c r="I41" s="36">
        <f t="shared" si="0"/>
        <v>0.94268670240881958</v>
      </c>
    </row>
    <row r="42" spans="1:9" ht="36" outlineLevel="1" x14ac:dyDescent="0.2">
      <c r="A42" s="13" t="s">
        <v>202</v>
      </c>
      <c r="B42" s="13" t="s">
        <v>6</v>
      </c>
      <c r="C42" s="13" t="s">
        <v>20</v>
      </c>
      <c r="D42" s="13" t="s">
        <v>197</v>
      </c>
      <c r="E42" s="13" t="s">
        <v>10</v>
      </c>
      <c r="F42" s="33">
        <v>135</v>
      </c>
      <c r="G42" s="34"/>
      <c r="H42" s="35">
        <v>135</v>
      </c>
      <c r="I42" s="36">
        <f t="shared" si="0"/>
        <v>1</v>
      </c>
    </row>
    <row r="43" spans="1:9" ht="36" outlineLevel="1" x14ac:dyDescent="0.2">
      <c r="A43" s="13" t="s">
        <v>202</v>
      </c>
      <c r="B43" s="13" t="s">
        <v>6</v>
      </c>
      <c r="C43" s="13" t="s">
        <v>20</v>
      </c>
      <c r="D43" s="13" t="s">
        <v>197</v>
      </c>
      <c r="E43" s="13" t="s">
        <v>11</v>
      </c>
      <c r="F43" s="33">
        <v>40.770000000000003</v>
      </c>
      <c r="G43" s="34"/>
      <c r="H43" s="35">
        <v>40.770000000000003</v>
      </c>
      <c r="I43" s="36">
        <f t="shared" si="0"/>
        <v>1</v>
      </c>
    </row>
    <row r="44" spans="1:9" ht="24" outlineLevel="1" x14ac:dyDescent="0.2">
      <c r="A44" s="19" t="s">
        <v>122</v>
      </c>
      <c r="B44" s="19" t="s">
        <v>6</v>
      </c>
      <c r="C44" s="19" t="s">
        <v>123</v>
      </c>
      <c r="D44" s="19"/>
      <c r="E44" s="19"/>
      <c r="F44" s="21">
        <f>SUM(F45:F48)</f>
        <v>1887.0825</v>
      </c>
      <c r="G44" s="21">
        <f>SUM(G45:G48)</f>
        <v>2415.41</v>
      </c>
      <c r="H44" s="21">
        <f>SUM(H45:H48)</f>
        <v>1791.56</v>
      </c>
      <c r="I44" s="22">
        <f t="shared" si="0"/>
        <v>0.94938085642784564</v>
      </c>
    </row>
    <row r="45" spans="1:9" ht="24" outlineLevel="1" x14ac:dyDescent="0.2">
      <c r="A45" s="13" t="s">
        <v>9</v>
      </c>
      <c r="B45" s="13" t="s">
        <v>6</v>
      </c>
      <c r="C45" s="13" t="s">
        <v>172</v>
      </c>
      <c r="D45" s="13" t="s">
        <v>35</v>
      </c>
      <c r="E45" s="13" t="s">
        <v>10</v>
      </c>
      <c r="F45" s="15">
        <v>498.09749999999997</v>
      </c>
      <c r="G45" s="16">
        <v>541.54999999999995</v>
      </c>
      <c r="H45" s="28">
        <v>412.32</v>
      </c>
      <c r="I45" s="18">
        <f t="shared" si="0"/>
        <v>0.82778973996054994</v>
      </c>
    </row>
    <row r="46" spans="1:9" ht="24" outlineLevel="1" x14ac:dyDescent="0.2">
      <c r="A46" s="13" t="s">
        <v>9</v>
      </c>
      <c r="B46" s="13" t="s">
        <v>6</v>
      </c>
      <c r="C46" s="13" t="s">
        <v>172</v>
      </c>
      <c r="D46" s="13" t="s">
        <v>35</v>
      </c>
      <c r="E46" s="13" t="s">
        <v>11</v>
      </c>
      <c r="F46" s="15">
        <v>150.42750000000001</v>
      </c>
      <c r="G46" s="16">
        <v>163.55000000000001</v>
      </c>
      <c r="H46" s="28">
        <v>124.52</v>
      </c>
      <c r="I46" s="18">
        <f t="shared" si="0"/>
        <v>0.82777417692908539</v>
      </c>
    </row>
    <row r="47" spans="1:9" ht="24" outlineLevel="1" x14ac:dyDescent="0.2">
      <c r="A47" s="13" t="s">
        <v>9</v>
      </c>
      <c r="B47" s="13" t="s">
        <v>6</v>
      </c>
      <c r="C47" s="13" t="s">
        <v>172</v>
      </c>
      <c r="D47" s="13" t="s">
        <v>162</v>
      </c>
      <c r="E47" s="13" t="s">
        <v>10</v>
      </c>
      <c r="F47" s="15">
        <v>951.27</v>
      </c>
      <c r="G47" s="16">
        <v>1313.6</v>
      </c>
      <c r="H47" s="28">
        <v>967.4</v>
      </c>
      <c r="I47" s="18">
        <f t="shared" si="0"/>
        <v>1.0169562795000369</v>
      </c>
    </row>
    <row r="48" spans="1:9" ht="24" outlineLevel="1" x14ac:dyDescent="0.2">
      <c r="A48" s="13" t="s">
        <v>9</v>
      </c>
      <c r="B48" s="13" t="s">
        <v>6</v>
      </c>
      <c r="C48" s="13" t="s">
        <v>172</v>
      </c>
      <c r="D48" s="13" t="s">
        <v>162</v>
      </c>
      <c r="E48" s="13" t="s">
        <v>11</v>
      </c>
      <c r="F48" s="15">
        <v>287.28750000000002</v>
      </c>
      <c r="G48" s="16">
        <v>396.71</v>
      </c>
      <c r="H48" s="28">
        <v>287.32</v>
      </c>
      <c r="I48" s="18">
        <f t="shared" si="0"/>
        <v>1.000113127093939</v>
      </c>
    </row>
    <row r="49" spans="1:9" outlineLevel="1" x14ac:dyDescent="0.2">
      <c r="A49" s="19" t="s">
        <v>124</v>
      </c>
      <c r="B49" s="13" t="s">
        <v>6</v>
      </c>
      <c r="C49" s="19" t="s">
        <v>125</v>
      </c>
      <c r="D49" s="19"/>
      <c r="E49" s="19"/>
      <c r="F49" s="21">
        <f>SUM(F50:F54)</f>
        <v>3023.5949999999998</v>
      </c>
      <c r="G49" s="21">
        <f t="shared" ref="G49:H49" si="2">SUM(G50:G54)</f>
        <v>2884.12</v>
      </c>
      <c r="H49" s="21">
        <f t="shared" si="2"/>
        <v>2544.48</v>
      </c>
      <c r="I49" s="22">
        <f t="shared" si="0"/>
        <v>0.84154127784971211</v>
      </c>
    </row>
    <row r="50" spans="1:9" ht="24" outlineLevel="1" x14ac:dyDescent="0.2">
      <c r="A50" s="13" t="s">
        <v>9</v>
      </c>
      <c r="B50" s="13" t="s">
        <v>6</v>
      </c>
      <c r="C50" s="13" t="s">
        <v>36</v>
      </c>
      <c r="D50" s="13" t="s">
        <v>163</v>
      </c>
      <c r="E50" s="13" t="s">
        <v>10</v>
      </c>
      <c r="F50" s="15">
        <v>1951.6125000000002</v>
      </c>
      <c r="G50" s="16">
        <v>2215.15</v>
      </c>
      <c r="H50" s="28">
        <v>1901.48</v>
      </c>
      <c r="I50" s="18">
        <f t="shared" si="0"/>
        <v>0.97431226741988985</v>
      </c>
    </row>
    <row r="51" spans="1:9" ht="24" outlineLevel="1" x14ac:dyDescent="0.2">
      <c r="A51" s="13" t="s">
        <v>9</v>
      </c>
      <c r="B51" s="13" t="s">
        <v>6</v>
      </c>
      <c r="C51" s="13" t="s">
        <v>36</v>
      </c>
      <c r="D51" s="13" t="s">
        <v>37</v>
      </c>
      <c r="E51" s="13" t="s">
        <v>11</v>
      </c>
      <c r="F51" s="15">
        <v>589.38750000000005</v>
      </c>
      <c r="G51" s="16">
        <v>668.97</v>
      </c>
      <c r="H51" s="28">
        <v>564.9</v>
      </c>
      <c r="I51" s="18">
        <f t="shared" si="0"/>
        <v>0.95845263090920652</v>
      </c>
    </row>
    <row r="52" spans="1:9" ht="96" outlineLevel="1" x14ac:dyDescent="0.2">
      <c r="A52" s="13" t="s">
        <v>167</v>
      </c>
      <c r="B52" s="13" t="s">
        <v>6</v>
      </c>
      <c r="C52" s="13" t="s">
        <v>36</v>
      </c>
      <c r="D52" s="13" t="s">
        <v>164</v>
      </c>
      <c r="E52" s="13" t="s">
        <v>16</v>
      </c>
      <c r="F52" s="15">
        <v>404.47499999999997</v>
      </c>
      <c r="G52" s="16"/>
      <c r="H52" s="28">
        <v>0</v>
      </c>
      <c r="I52" s="18">
        <f t="shared" si="0"/>
        <v>0</v>
      </c>
    </row>
    <row r="53" spans="1:9" ht="36" outlineLevel="1" x14ac:dyDescent="0.2">
      <c r="A53" s="13" t="s">
        <v>202</v>
      </c>
      <c r="B53" s="13" t="s">
        <v>6</v>
      </c>
      <c r="C53" s="13" t="s">
        <v>36</v>
      </c>
      <c r="D53" s="13" t="s">
        <v>197</v>
      </c>
      <c r="E53" s="13" t="s">
        <v>10</v>
      </c>
      <c r="F53" s="15">
        <v>60</v>
      </c>
      <c r="G53" s="16"/>
      <c r="H53" s="28">
        <v>60</v>
      </c>
      <c r="I53" s="18">
        <f t="shared" si="0"/>
        <v>1</v>
      </c>
    </row>
    <row r="54" spans="1:9" ht="36" outlineLevel="1" x14ac:dyDescent="0.2">
      <c r="A54" s="13" t="s">
        <v>202</v>
      </c>
      <c r="B54" s="13" t="s">
        <v>6</v>
      </c>
      <c r="C54" s="13" t="s">
        <v>36</v>
      </c>
      <c r="D54" s="13" t="s">
        <v>197</v>
      </c>
      <c r="E54" s="13" t="s">
        <v>11</v>
      </c>
      <c r="F54" s="15">
        <v>18.12</v>
      </c>
      <c r="G54" s="16"/>
      <c r="H54" s="28">
        <v>18.100000000000001</v>
      </c>
      <c r="I54" s="18">
        <f t="shared" si="0"/>
        <v>0.9988962472406181</v>
      </c>
    </row>
    <row r="55" spans="1:9" outlineLevel="1" x14ac:dyDescent="0.2">
      <c r="A55" s="19" t="s">
        <v>126</v>
      </c>
      <c r="B55" s="19" t="s">
        <v>6</v>
      </c>
      <c r="C55" s="19" t="s">
        <v>127</v>
      </c>
      <c r="D55" s="19"/>
      <c r="E55" s="19"/>
      <c r="F55" s="21">
        <f>SUM(F56:F66)</f>
        <v>19794.012499999997</v>
      </c>
      <c r="G55" s="21">
        <f>SUM(G56:G66)</f>
        <v>1442.37</v>
      </c>
      <c r="H55" s="21">
        <f>SUM(H56:H66)</f>
        <v>12071.009999999998</v>
      </c>
      <c r="I55" s="18">
        <f t="shared" si="0"/>
        <v>0.60983138209092269</v>
      </c>
    </row>
    <row r="56" spans="1:9" outlineLevel="1" x14ac:dyDescent="0.2">
      <c r="A56" s="13" t="s">
        <v>204</v>
      </c>
      <c r="B56" s="13" t="s">
        <v>6</v>
      </c>
      <c r="C56" s="13" t="s">
        <v>198</v>
      </c>
      <c r="D56" s="13" t="s">
        <v>199</v>
      </c>
      <c r="E56" s="13" t="s">
        <v>16</v>
      </c>
      <c r="F56" s="15">
        <v>13.28</v>
      </c>
      <c r="G56" s="21"/>
      <c r="H56" s="15">
        <v>13.3</v>
      </c>
      <c r="I56" s="18">
        <f t="shared" si="0"/>
        <v>1.0015060240963856</v>
      </c>
    </row>
    <row r="57" spans="1:9" outlineLevel="1" x14ac:dyDescent="0.2">
      <c r="A57" s="13" t="s">
        <v>206</v>
      </c>
      <c r="B57" s="13" t="s">
        <v>6</v>
      </c>
      <c r="C57" s="13" t="s">
        <v>198</v>
      </c>
      <c r="D57" s="13" t="s">
        <v>199</v>
      </c>
      <c r="E57" s="13" t="s">
        <v>19</v>
      </c>
      <c r="F57" s="15">
        <v>5.76</v>
      </c>
      <c r="G57" s="21"/>
      <c r="H57" s="15">
        <v>5.8</v>
      </c>
      <c r="I57" s="18">
        <f t="shared" si="0"/>
        <v>1.0069444444444444</v>
      </c>
    </row>
    <row r="58" spans="1:9" ht="48" outlineLevel="1" x14ac:dyDescent="0.2">
      <c r="A58" s="13" t="s">
        <v>178</v>
      </c>
      <c r="B58" s="13" t="s">
        <v>6</v>
      </c>
      <c r="C58" s="13" t="s">
        <v>173</v>
      </c>
      <c r="D58" s="13" t="s">
        <v>174</v>
      </c>
      <c r="E58" s="13" t="s">
        <v>146</v>
      </c>
      <c r="F58" s="15">
        <v>2043</v>
      </c>
      <c r="G58" s="15"/>
      <c r="H58" s="15">
        <v>0</v>
      </c>
      <c r="I58" s="18">
        <f t="shared" si="0"/>
        <v>0</v>
      </c>
    </row>
    <row r="59" spans="1:9" ht="24" outlineLevel="1" x14ac:dyDescent="0.2">
      <c r="A59" s="13" t="s">
        <v>179</v>
      </c>
      <c r="B59" s="13" t="s">
        <v>6</v>
      </c>
      <c r="C59" s="13" t="s">
        <v>173</v>
      </c>
      <c r="D59" s="13" t="s">
        <v>175</v>
      </c>
      <c r="E59" s="13" t="s">
        <v>146</v>
      </c>
      <c r="F59" s="15">
        <v>4566.9825000000001</v>
      </c>
      <c r="G59" s="15"/>
      <c r="H59" s="15">
        <v>3693.07</v>
      </c>
      <c r="I59" s="18">
        <f t="shared" si="0"/>
        <v>0.80864553345671897</v>
      </c>
    </row>
    <row r="60" spans="1:9" s="49" customFormat="1" ht="36" outlineLevel="1" x14ac:dyDescent="0.2">
      <c r="A60" s="50" t="s">
        <v>193</v>
      </c>
      <c r="B60" s="50" t="s">
        <v>6</v>
      </c>
      <c r="C60" s="50" t="s">
        <v>190</v>
      </c>
      <c r="D60" s="50" t="s">
        <v>191</v>
      </c>
      <c r="E60" s="50" t="s">
        <v>146</v>
      </c>
      <c r="F60" s="33">
        <v>1725</v>
      </c>
      <c r="G60" s="15"/>
      <c r="H60" s="42"/>
      <c r="I60" s="43"/>
    </row>
    <row r="61" spans="1:9" ht="36" outlineLevel="1" x14ac:dyDescent="0.2">
      <c r="A61" s="13" t="s">
        <v>180</v>
      </c>
      <c r="B61" s="13" t="s">
        <v>6</v>
      </c>
      <c r="C61" s="13" t="s">
        <v>38</v>
      </c>
      <c r="D61" s="13" t="s">
        <v>176</v>
      </c>
      <c r="E61" s="13" t="s">
        <v>16</v>
      </c>
      <c r="F61" s="15">
        <v>5101.3500000000004</v>
      </c>
      <c r="G61" s="15"/>
      <c r="H61" s="15">
        <v>3971.75</v>
      </c>
      <c r="I61" s="18">
        <f t="shared" si="0"/>
        <v>0.77856841816381928</v>
      </c>
    </row>
    <row r="62" spans="1:9" ht="36" outlineLevel="1" x14ac:dyDescent="0.2">
      <c r="A62" s="13" t="s">
        <v>180</v>
      </c>
      <c r="B62" s="13" t="s">
        <v>6</v>
      </c>
      <c r="C62" s="13" t="s">
        <v>38</v>
      </c>
      <c r="D62" s="13" t="s">
        <v>176</v>
      </c>
      <c r="E62" s="13" t="s">
        <v>146</v>
      </c>
      <c r="F62" s="15">
        <v>3871.3049999999998</v>
      </c>
      <c r="G62" s="15"/>
      <c r="H62" s="15">
        <v>2097.33</v>
      </c>
      <c r="I62" s="18">
        <f t="shared" si="0"/>
        <v>0.54176304889436511</v>
      </c>
    </row>
    <row r="63" spans="1:9" ht="24" outlineLevel="1" x14ac:dyDescent="0.2">
      <c r="A63" s="13" t="s">
        <v>9</v>
      </c>
      <c r="B63" s="13" t="s">
        <v>6</v>
      </c>
      <c r="C63" s="13" t="s">
        <v>38</v>
      </c>
      <c r="D63" s="13" t="s">
        <v>39</v>
      </c>
      <c r="E63" s="13" t="s">
        <v>10</v>
      </c>
      <c r="F63" s="15">
        <v>1825.0350000000001</v>
      </c>
      <c r="G63" s="16">
        <v>1107.81</v>
      </c>
      <c r="H63" s="28">
        <v>1694.46</v>
      </c>
      <c r="I63" s="18">
        <f t="shared" si="0"/>
        <v>0.92845342692057964</v>
      </c>
    </row>
    <row r="64" spans="1:9" ht="24" outlineLevel="1" x14ac:dyDescent="0.2">
      <c r="A64" s="13" t="s">
        <v>9</v>
      </c>
      <c r="B64" s="13" t="s">
        <v>6</v>
      </c>
      <c r="C64" s="13" t="s">
        <v>38</v>
      </c>
      <c r="D64" s="13" t="s">
        <v>39</v>
      </c>
      <c r="E64" s="13" t="s">
        <v>11</v>
      </c>
      <c r="F64" s="15">
        <v>551.16</v>
      </c>
      <c r="G64" s="16">
        <v>334.56</v>
      </c>
      <c r="H64" s="28">
        <v>504.16</v>
      </c>
      <c r="I64" s="18">
        <f t="shared" si="0"/>
        <v>0.91472530662602525</v>
      </c>
    </row>
    <row r="65" spans="1:9" ht="36" outlineLevel="1" x14ac:dyDescent="0.2">
      <c r="A65" s="13" t="s">
        <v>202</v>
      </c>
      <c r="B65" s="13" t="s">
        <v>6</v>
      </c>
      <c r="C65" s="13" t="s">
        <v>38</v>
      </c>
      <c r="D65" s="13" t="s">
        <v>197</v>
      </c>
      <c r="E65" s="13" t="s">
        <v>10</v>
      </c>
      <c r="F65" s="15">
        <v>70</v>
      </c>
      <c r="G65" s="16"/>
      <c r="H65" s="28">
        <v>70</v>
      </c>
      <c r="I65" s="18">
        <f t="shared" si="0"/>
        <v>1</v>
      </c>
    </row>
    <row r="66" spans="1:9" ht="36" outlineLevel="1" x14ac:dyDescent="0.2">
      <c r="A66" s="13" t="s">
        <v>202</v>
      </c>
      <c r="B66" s="13" t="s">
        <v>6</v>
      </c>
      <c r="C66" s="13" t="s">
        <v>38</v>
      </c>
      <c r="D66" s="13" t="s">
        <v>197</v>
      </c>
      <c r="E66" s="13" t="s">
        <v>11</v>
      </c>
      <c r="F66" s="15">
        <v>21.14</v>
      </c>
      <c r="G66" s="16"/>
      <c r="H66" s="28">
        <v>21.14</v>
      </c>
      <c r="I66" s="18">
        <f t="shared" si="0"/>
        <v>1</v>
      </c>
    </row>
    <row r="67" spans="1:9" outlineLevel="1" x14ac:dyDescent="0.2">
      <c r="A67" s="19" t="s">
        <v>128</v>
      </c>
      <c r="B67" s="19" t="s">
        <v>6</v>
      </c>
      <c r="C67" s="19" t="s">
        <v>129</v>
      </c>
      <c r="D67" s="19"/>
      <c r="E67" s="19"/>
      <c r="F67" s="21">
        <f>SUM(F68:F69)</f>
        <v>150</v>
      </c>
      <c r="G67" s="21">
        <f t="shared" ref="G67:H67" si="3">SUM(G68:G69)</f>
        <v>2185.67</v>
      </c>
      <c r="H67" s="21">
        <f t="shared" si="3"/>
        <v>100</v>
      </c>
      <c r="I67" s="22">
        <f t="shared" si="0"/>
        <v>0.66666666666666663</v>
      </c>
    </row>
    <row r="68" spans="1:9" ht="24" outlineLevel="1" x14ac:dyDescent="0.2">
      <c r="A68" s="13" t="s">
        <v>84</v>
      </c>
      <c r="B68" s="13" t="s">
        <v>6</v>
      </c>
      <c r="C68" s="13" t="s">
        <v>45</v>
      </c>
      <c r="D68" s="13" t="s">
        <v>83</v>
      </c>
      <c r="E68" s="13" t="s">
        <v>16</v>
      </c>
      <c r="F68" s="15">
        <v>112.5</v>
      </c>
      <c r="G68" s="16">
        <v>2185.67</v>
      </c>
      <c r="H68" s="28">
        <v>50</v>
      </c>
      <c r="I68" s="18">
        <f t="shared" si="0"/>
        <v>0.44444444444444442</v>
      </c>
    </row>
    <row r="69" spans="1:9" ht="24" outlineLevel="1" x14ac:dyDescent="0.2">
      <c r="A69" s="13" t="s">
        <v>86</v>
      </c>
      <c r="B69" s="13" t="s">
        <v>6</v>
      </c>
      <c r="C69" s="13" t="s">
        <v>45</v>
      </c>
      <c r="D69" s="13" t="s">
        <v>85</v>
      </c>
      <c r="E69" s="13" t="s">
        <v>16</v>
      </c>
      <c r="F69" s="15">
        <v>37.5</v>
      </c>
      <c r="G69" s="16"/>
      <c r="H69" s="28">
        <v>50</v>
      </c>
      <c r="I69" s="18">
        <f t="shared" si="0"/>
        <v>1.3333333333333333</v>
      </c>
    </row>
    <row r="70" spans="1:9" outlineLevel="1" x14ac:dyDescent="0.2">
      <c r="A70" s="19" t="s">
        <v>130</v>
      </c>
      <c r="B70" s="19" t="s">
        <v>6</v>
      </c>
      <c r="C70" s="19" t="s">
        <v>131</v>
      </c>
      <c r="D70" s="19"/>
      <c r="E70" s="19"/>
      <c r="F70" s="21">
        <f>SUM(F71:F74)</f>
        <v>548.41499999999996</v>
      </c>
      <c r="G70" s="21">
        <f t="shared" ref="G70:H70" si="4">SUM(G71:G74)</f>
        <v>602.84</v>
      </c>
      <c r="H70" s="21">
        <f t="shared" si="4"/>
        <v>437.63</v>
      </c>
      <c r="I70" s="22">
        <f t="shared" si="0"/>
        <v>0.79799057283261765</v>
      </c>
    </row>
    <row r="71" spans="1:9" ht="24" outlineLevel="1" x14ac:dyDescent="0.2">
      <c r="A71" s="13" t="s">
        <v>9</v>
      </c>
      <c r="B71" s="13" t="s">
        <v>6</v>
      </c>
      <c r="C71" s="13" t="s">
        <v>47</v>
      </c>
      <c r="D71" s="13" t="s">
        <v>48</v>
      </c>
      <c r="E71" s="13" t="s">
        <v>10</v>
      </c>
      <c r="F71" s="15">
        <v>406.20749999999998</v>
      </c>
      <c r="G71" s="16">
        <v>463.01</v>
      </c>
      <c r="H71" s="28">
        <v>322.10000000000002</v>
      </c>
      <c r="I71" s="18">
        <f t="shared" si="0"/>
        <v>0.79294449265461631</v>
      </c>
    </row>
    <row r="72" spans="1:9" ht="24" outlineLevel="1" x14ac:dyDescent="0.2">
      <c r="A72" s="13" t="s">
        <v>9</v>
      </c>
      <c r="B72" s="13" t="s">
        <v>6</v>
      </c>
      <c r="C72" s="13" t="s">
        <v>47</v>
      </c>
      <c r="D72" s="13" t="s">
        <v>48</v>
      </c>
      <c r="E72" s="13" t="s">
        <v>11</v>
      </c>
      <c r="F72" s="15">
        <v>122.67749999999999</v>
      </c>
      <c r="G72" s="16">
        <v>139.83000000000001</v>
      </c>
      <c r="H72" s="28">
        <v>96</v>
      </c>
      <c r="I72" s="18">
        <f t="shared" si="0"/>
        <v>0.78253958549856328</v>
      </c>
    </row>
    <row r="73" spans="1:9" ht="36" outlineLevel="1" x14ac:dyDescent="0.2">
      <c r="A73" s="13" t="s">
        <v>202</v>
      </c>
      <c r="B73" s="13" t="s">
        <v>6</v>
      </c>
      <c r="C73" s="13" t="s">
        <v>47</v>
      </c>
      <c r="D73" s="13" t="s">
        <v>197</v>
      </c>
      <c r="E73" s="13" t="s">
        <v>10</v>
      </c>
      <c r="F73" s="15">
        <v>15</v>
      </c>
      <c r="G73" s="16"/>
      <c r="H73" s="28">
        <v>15</v>
      </c>
      <c r="I73" s="18">
        <f t="shared" si="0"/>
        <v>1</v>
      </c>
    </row>
    <row r="74" spans="1:9" ht="36" outlineLevel="1" x14ac:dyDescent="0.2">
      <c r="A74" s="13" t="s">
        <v>202</v>
      </c>
      <c r="B74" s="13" t="s">
        <v>6</v>
      </c>
      <c r="C74" s="13" t="s">
        <v>47</v>
      </c>
      <c r="D74" s="13" t="s">
        <v>197</v>
      </c>
      <c r="E74" s="13" t="s">
        <v>11</v>
      </c>
      <c r="F74" s="15">
        <v>4.53</v>
      </c>
      <c r="G74" s="16"/>
      <c r="H74" s="28">
        <v>4.53</v>
      </c>
      <c r="I74" s="18">
        <f t="shared" si="0"/>
        <v>1</v>
      </c>
    </row>
    <row r="75" spans="1:9" outlineLevel="1" x14ac:dyDescent="0.2">
      <c r="A75" s="19" t="s">
        <v>132</v>
      </c>
      <c r="B75" s="19" t="s">
        <v>6</v>
      </c>
      <c r="C75" s="19" t="s">
        <v>144</v>
      </c>
      <c r="D75" s="19"/>
      <c r="E75" s="19"/>
      <c r="F75" s="21">
        <f>F76+F77+F78+F81+F79+F80</f>
        <v>6875.8850000000002</v>
      </c>
      <c r="G75" s="21">
        <f t="shared" ref="G75:H75" si="5">G76+G77+G78+G81+G79+G80</f>
        <v>3339.64</v>
      </c>
      <c r="H75" s="21">
        <f t="shared" si="5"/>
        <v>7863.59</v>
      </c>
      <c r="I75" s="18">
        <f t="shared" si="0"/>
        <v>1.1436476904427575</v>
      </c>
    </row>
    <row r="76" spans="1:9" ht="24" outlineLevel="1" x14ac:dyDescent="0.2">
      <c r="A76" s="13" t="s">
        <v>51</v>
      </c>
      <c r="B76" s="13" t="s">
        <v>6</v>
      </c>
      <c r="C76" s="13" t="s">
        <v>49</v>
      </c>
      <c r="D76" s="13" t="s">
        <v>50</v>
      </c>
      <c r="E76" s="13" t="s">
        <v>52</v>
      </c>
      <c r="F76" s="15">
        <v>3430.1</v>
      </c>
      <c r="G76" s="16">
        <v>2511.54</v>
      </c>
      <c r="H76" s="28">
        <v>3490.57</v>
      </c>
      <c r="I76" s="18">
        <f t="shared" si="0"/>
        <v>1.0176292236377948</v>
      </c>
    </row>
    <row r="77" spans="1:9" ht="24" outlineLevel="1" x14ac:dyDescent="0.2">
      <c r="A77" s="13" t="s">
        <v>55</v>
      </c>
      <c r="B77" s="13" t="s">
        <v>6</v>
      </c>
      <c r="C77" s="13" t="s">
        <v>53</v>
      </c>
      <c r="D77" s="13" t="s">
        <v>54</v>
      </c>
      <c r="E77" s="13" t="s">
        <v>10</v>
      </c>
      <c r="F77" s="15">
        <v>542.79750000000001</v>
      </c>
      <c r="G77" s="16">
        <v>636.02</v>
      </c>
      <c r="H77" s="28">
        <v>566.89</v>
      </c>
      <c r="I77" s="18">
        <f t="shared" si="0"/>
        <v>1.0443857976501365</v>
      </c>
    </row>
    <row r="78" spans="1:9" ht="24" outlineLevel="1" x14ac:dyDescent="0.2">
      <c r="A78" s="13" t="s">
        <v>55</v>
      </c>
      <c r="B78" s="13" t="s">
        <v>6</v>
      </c>
      <c r="C78" s="13" t="s">
        <v>53</v>
      </c>
      <c r="D78" s="13" t="s">
        <v>54</v>
      </c>
      <c r="E78" s="13" t="s">
        <v>11</v>
      </c>
      <c r="F78" s="15">
        <v>163.92750000000001</v>
      </c>
      <c r="G78" s="16">
        <v>192.08</v>
      </c>
      <c r="H78" s="28">
        <v>167.07</v>
      </c>
      <c r="I78" s="18">
        <f t="shared" si="0"/>
        <v>1.0191700599350322</v>
      </c>
    </row>
    <row r="79" spans="1:9" ht="36" outlineLevel="1" x14ac:dyDescent="0.2">
      <c r="A79" s="13" t="s">
        <v>202</v>
      </c>
      <c r="B79" s="13" t="s">
        <v>6</v>
      </c>
      <c r="C79" s="13" t="s">
        <v>53</v>
      </c>
      <c r="D79" s="13" t="s">
        <v>197</v>
      </c>
      <c r="E79" s="13" t="s">
        <v>10</v>
      </c>
      <c r="F79" s="15">
        <v>30</v>
      </c>
      <c r="G79" s="16"/>
      <c r="H79" s="28">
        <v>30</v>
      </c>
      <c r="I79" s="18">
        <f t="shared" si="0"/>
        <v>1</v>
      </c>
    </row>
    <row r="80" spans="1:9" ht="36" outlineLevel="1" x14ac:dyDescent="0.2">
      <c r="A80" s="13" t="s">
        <v>202</v>
      </c>
      <c r="B80" s="13" t="s">
        <v>6</v>
      </c>
      <c r="C80" s="13" t="s">
        <v>53</v>
      </c>
      <c r="D80" s="13" t="s">
        <v>197</v>
      </c>
      <c r="E80" s="13" t="s">
        <v>11</v>
      </c>
      <c r="F80" s="15">
        <v>9.06</v>
      </c>
      <c r="G80" s="16"/>
      <c r="H80" s="28">
        <v>9.06</v>
      </c>
      <c r="I80" s="18">
        <f t="shared" si="0"/>
        <v>1</v>
      </c>
    </row>
    <row r="81" spans="1:9" ht="24" outlineLevel="1" x14ac:dyDescent="0.2">
      <c r="A81" s="13" t="s">
        <v>194</v>
      </c>
      <c r="B81" s="13" t="s">
        <v>6</v>
      </c>
      <c r="C81" s="13" t="s">
        <v>56</v>
      </c>
      <c r="D81" s="13" t="s">
        <v>192</v>
      </c>
      <c r="E81" s="13" t="s">
        <v>146</v>
      </c>
      <c r="F81" s="15">
        <v>2700</v>
      </c>
      <c r="G81" s="16"/>
      <c r="H81" s="28">
        <v>3600</v>
      </c>
      <c r="I81" s="18">
        <f t="shared" si="0"/>
        <v>1.3333333333333333</v>
      </c>
    </row>
    <row r="82" spans="1:9" x14ac:dyDescent="0.2">
      <c r="A82" s="19" t="s">
        <v>135</v>
      </c>
      <c r="B82" s="19" t="s">
        <v>64</v>
      </c>
      <c r="C82" s="19"/>
      <c r="D82" s="19"/>
      <c r="E82" s="19"/>
      <c r="F82" s="31">
        <f>F83</f>
        <v>2000.2574999999999</v>
      </c>
      <c r="G82" s="31">
        <f t="shared" ref="G82:H82" si="6">G83</f>
        <v>1634.7499999999998</v>
      </c>
      <c r="H82" s="31">
        <f t="shared" si="6"/>
        <v>1816.9699999999998</v>
      </c>
      <c r="I82" s="32">
        <f t="shared" si="0"/>
        <v>0.90836804761386969</v>
      </c>
    </row>
    <row r="83" spans="1:9" x14ac:dyDescent="0.2">
      <c r="A83" s="19" t="s">
        <v>120</v>
      </c>
      <c r="B83" s="19" t="s">
        <v>64</v>
      </c>
      <c r="C83" s="19" t="s">
        <v>117</v>
      </c>
      <c r="D83" s="19"/>
      <c r="E83" s="19"/>
      <c r="F83" s="21">
        <f>F84+F85+F86+F87+F88</f>
        <v>2000.2574999999999</v>
      </c>
      <c r="G83" s="21">
        <f t="shared" ref="G83:H83" si="7">G84+G85+G86+G87+G88</f>
        <v>1634.7499999999998</v>
      </c>
      <c r="H83" s="21">
        <f t="shared" si="7"/>
        <v>1816.9699999999998</v>
      </c>
      <c r="I83" s="22">
        <f t="shared" ref="I83" si="8">H83/F83</f>
        <v>0.90836804761386969</v>
      </c>
    </row>
    <row r="84" spans="1:9" ht="24" outlineLevel="1" x14ac:dyDescent="0.2">
      <c r="A84" s="13" t="s">
        <v>9</v>
      </c>
      <c r="B84" s="13" t="s">
        <v>64</v>
      </c>
      <c r="C84" s="13" t="s">
        <v>65</v>
      </c>
      <c r="D84" s="13" t="s">
        <v>66</v>
      </c>
      <c r="E84" s="13" t="s">
        <v>10</v>
      </c>
      <c r="F84" s="15">
        <v>1442.4825000000001</v>
      </c>
      <c r="G84" s="16">
        <v>1126.0899999999999</v>
      </c>
      <c r="H84" s="28">
        <v>1310.57</v>
      </c>
      <c r="I84" s="18">
        <f t="shared" si="0"/>
        <v>0.90855175019454304</v>
      </c>
    </row>
    <row r="85" spans="1:9" ht="24" outlineLevel="1" x14ac:dyDescent="0.2">
      <c r="A85" s="13" t="s">
        <v>9</v>
      </c>
      <c r="B85" s="13" t="s">
        <v>64</v>
      </c>
      <c r="C85" s="13" t="s">
        <v>65</v>
      </c>
      <c r="D85" s="13" t="s">
        <v>66</v>
      </c>
      <c r="E85" s="13" t="s">
        <v>15</v>
      </c>
      <c r="F85" s="15">
        <v>24.299999999999997</v>
      </c>
      <c r="G85" s="16">
        <v>28.8</v>
      </c>
      <c r="H85" s="28">
        <v>26.62</v>
      </c>
      <c r="I85" s="18">
        <f t="shared" si="0"/>
        <v>1.0954732510288068</v>
      </c>
    </row>
    <row r="86" spans="1:9" ht="24" outlineLevel="1" x14ac:dyDescent="0.2">
      <c r="A86" s="13" t="s">
        <v>9</v>
      </c>
      <c r="B86" s="13" t="s">
        <v>64</v>
      </c>
      <c r="C86" s="13" t="s">
        <v>65</v>
      </c>
      <c r="D86" s="13" t="s">
        <v>66</v>
      </c>
      <c r="E86" s="13" t="s">
        <v>11</v>
      </c>
      <c r="F86" s="15">
        <v>435.63</v>
      </c>
      <c r="G86" s="16">
        <v>340.08</v>
      </c>
      <c r="H86" s="28">
        <v>391.05</v>
      </c>
      <c r="I86" s="18">
        <f t="shared" si="0"/>
        <v>0.89766545003787623</v>
      </c>
    </row>
    <row r="87" spans="1:9" ht="24" outlineLevel="1" x14ac:dyDescent="0.2">
      <c r="A87" s="13" t="s">
        <v>9</v>
      </c>
      <c r="B87" s="13" t="s">
        <v>64</v>
      </c>
      <c r="C87" s="13" t="s">
        <v>65</v>
      </c>
      <c r="D87" s="13" t="s">
        <v>66</v>
      </c>
      <c r="E87" s="13" t="s">
        <v>16</v>
      </c>
      <c r="F87" s="15">
        <v>97.094999999999999</v>
      </c>
      <c r="G87" s="16">
        <v>133.28</v>
      </c>
      <c r="H87" s="28">
        <v>88.73</v>
      </c>
      <c r="I87" s="18">
        <f t="shared" si="0"/>
        <v>0.9138472629898553</v>
      </c>
    </row>
    <row r="88" spans="1:9" ht="24" outlineLevel="1" x14ac:dyDescent="0.2">
      <c r="A88" s="13" t="s">
        <v>9</v>
      </c>
      <c r="B88" s="13" t="s">
        <v>64</v>
      </c>
      <c r="C88" s="13" t="s">
        <v>65</v>
      </c>
      <c r="D88" s="13" t="s">
        <v>66</v>
      </c>
      <c r="E88" s="13" t="s">
        <v>19</v>
      </c>
      <c r="F88" s="15">
        <v>0.75</v>
      </c>
      <c r="G88" s="16">
        <v>6.5</v>
      </c>
      <c r="H88" s="28">
        <v>0</v>
      </c>
      <c r="I88" s="18">
        <f t="shared" ref="I88:I176" si="9">H88/F88</f>
        <v>0</v>
      </c>
    </row>
    <row r="89" spans="1:9" outlineLevel="1" x14ac:dyDescent="0.2">
      <c r="A89" s="19" t="s">
        <v>151</v>
      </c>
      <c r="B89" s="44" t="s">
        <v>150</v>
      </c>
      <c r="C89" s="44" t="s">
        <v>117</v>
      </c>
      <c r="D89" s="44"/>
      <c r="E89" s="44"/>
      <c r="F89" s="42">
        <f>F90+F91+F92+F93+F94+F95+F96</f>
        <v>1700.5125</v>
      </c>
      <c r="G89" s="42">
        <f t="shared" ref="G89:H89" si="10">G90+G91+G92+G93+G94+G95+G96</f>
        <v>0</v>
      </c>
      <c r="H89" s="42">
        <f t="shared" si="10"/>
        <v>1500.7900000000002</v>
      </c>
      <c r="I89" s="43">
        <f t="shared" si="9"/>
        <v>0.88255158371373343</v>
      </c>
    </row>
    <row r="90" spans="1:9" ht="24" outlineLevel="1" x14ac:dyDescent="0.2">
      <c r="A90" s="13" t="s">
        <v>9</v>
      </c>
      <c r="B90" s="13" t="s">
        <v>150</v>
      </c>
      <c r="C90" s="13" t="s">
        <v>7</v>
      </c>
      <c r="D90" s="13" t="s">
        <v>149</v>
      </c>
      <c r="E90" s="13" t="s">
        <v>10</v>
      </c>
      <c r="F90" s="45">
        <v>622.875</v>
      </c>
      <c r="G90" s="46"/>
      <c r="H90" s="47">
        <v>558.88</v>
      </c>
      <c r="I90" s="48">
        <f t="shared" si="9"/>
        <v>0.89725867951033511</v>
      </c>
    </row>
    <row r="91" spans="1:9" ht="24" outlineLevel="1" x14ac:dyDescent="0.2">
      <c r="A91" s="13" t="s">
        <v>9</v>
      </c>
      <c r="B91" s="13" t="s">
        <v>150</v>
      </c>
      <c r="C91" s="13" t="s">
        <v>7</v>
      </c>
      <c r="D91" s="13" t="s">
        <v>149</v>
      </c>
      <c r="E91" s="13" t="s">
        <v>11</v>
      </c>
      <c r="F91" s="45">
        <v>188.10750000000002</v>
      </c>
      <c r="G91" s="46"/>
      <c r="H91" s="47">
        <v>165.8</v>
      </c>
      <c r="I91" s="48">
        <f t="shared" si="9"/>
        <v>0.88141089536568185</v>
      </c>
    </row>
    <row r="92" spans="1:9" ht="24" outlineLevel="1" x14ac:dyDescent="0.2">
      <c r="A92" s="13" t="s">
        <v>9</v>
      </c>
      <c r="B92" s="13" t="s">
        <v>150</v>
      </c>
      <c r="C92" s="13" t="s">
        <v>7</v>
      </c>
      <c r="D92" s="13" t="s">
        <v>8</v>
      </c>
      <c r="E92" s="13" t="s">
        <v>10</v>
      </c>
      <c r="F92" s="45">
        <v>584.45249999999999</v>
      </c>
      <c r="G92" s="46"/>
      <c r="H92" s="47">
        <v>588.55999999999995</v>
      </c>
      <c r="I92" s="48">
        <f t="shared" si="9"/>
        <v>1.0070279449570323</v>
      </c>
    </row>
    <row r="93" spans="1:9" ht="24" outlineLevel="1" x14ac:dyDescent="0.2">
      <c r="A93" s="13" t="s">
        <v>9</v>
      </c>
      <c r="B93" s="13" t="s">
        <v>150</v>
      </c>
      <c r="C93" s="13" t="s">
        <v>7</v>
      </c>
      <c r="D93" s="13" t="s">
        <v>8</v>
      </c>
      <c r="E93" s="13" t="s">
        <v>15</v>
      </c>
      <c r="F93" s="45">
        <v>13.5</v>
      </c>
      <c r="G93" s="46"/>
      <c r="H93" s="47">
        <v>10.43</v>
      </c>
      <c r="I93" s="48">
        <f t="shared" si="9"/>
        <v>0.77259259259259261</v>
      </c>
    </row>
    <row r="94" spans="1:9" ht="24" outlineLevel="1" x14ac:dyDescent="0.2">
      <c r="A94" s="13" t="s">
        <v>9</v>
      </c>
      <c r="B94" s="13" t="s">
        <v>150</v>
      </c>
      <c r="C94" s="13" t="s">
        <v>7</v>
      </c>
      <c r="D94" s="13" t="s">
        <v>8</v>
      </c>
      <c r="E94" s="13" t="s">
        <v>11</v>
      </c>
      <c r="F94" s="45">
        <v>176.505</v>
      </c>
      <c r="G94" s="46"/>
      <c r="H94" s="47">
        <v>174.42</v>
      </c>
      <c r="I94" s="48">
        <f t="shared" si="9"/>
        <v>0.98818730347582218</v>
      </c>
    </row>
    <row r="95" spans="1:9" ht="24" outlineLevel="1" x14ac:dyDescent="0.2">
      <c r="A95" s="13" t="s">
        <v>9</v>
      </c>
      <c r="B95" s="13" t="s">
        <v>150</v>
      </c>
      <c r="C95" s="13" t="s">
        <v>7</v>
      </c>
      <c r="D95" s="13" t="s">
        <v>8</v>
      </c>
      <c r="E95" s="13" t="s">
        <v>16</v>
      </c>
      <c r="F95" s="45">
        <v>114.32250000000001</v>
      </c>
      <c r="G95" s="46"/>
      <c r="H95" s="47">
        <v>2.7</v>
      </c>
      <c r="I95" s="48">
        <f t="shared" si="9"/>
        <v>2.3617398149970478E-2</v>
      </c>
    </row>
    <row r="96" spans="1:9" ht="24" outlineLevel="1" x14ac:dyDescent="0.2">
      <c r="A96" s="13" t="s">
        <v>9</v>
      </c>
      <c r="B96" s="13" t="s">
        <v>150</v>
      </c>
      <c r="C96" s="13" t="s">
        <v>7</v>
      </c>
      <c r="D96" s="13" t="s">
        <v>8</v>
      </c>
      <c r="E96" s="13" t="s">
        <v>19</v>
      </c>
      <c r="F96" s="45">
        <v>0.75</v>
      </c>
      <c r="G96" s="46"/>
      <c r="H96" s="47">
        <v>0</v>
      </c>
      <c r="I96" s="48">
        <f t="shared" si="9"/>
        <v>0</v>
      </c>
    </row>
    <row r="97" spans="1:9" x14ac:dyDescent="0.2">
      <c r="A97" s="19" t="s">
        <v>136</v>
      </c>
      <c r="B97" s="19" t="s">
        <v>67</v>
      </c>
      <c r="C97" s="19"/>
      <c r="D97" s="19"/>
      <c r="E97" s="19"/>
      <c r="F97" s="31">
        <f>F98+F105+F117</f>
        <v>27944.769999999997</v>
      </c>
      <c r="G97" s="31" t="e">
        <f>G98+G105+G117+#REF!</f>
        <v>#REF!</v>
      </c>
      <c r="H97" s="31">
        <f>H98+H105+H117</f>
        <v>26177.480000000003</v>
      </c>
      <c r="I97" s="32">
        <f t="shared" si="9"/>
        <v>0.9367577546710889</v>
      </c>
    </row>
    <row r="98" spans="1:9" x14ac:dyDescent="0.2">
      <c r="A98" s="19" t="s">
        <v>137</v>
      </c>
      <c r="B98" s="19" t="s">
        <v>67</v>
      </c>
      <c r="C98" s="19" t="s">
        <v>40</v>
      </c>
      <c r="D98" s="19"/>
      <c r="E98" s="19"/>
      <c r="F98" s="21">
        <f>SUM(F99:F104)</f>
        <v>9097.9375</v>
      </c>
      <c r="G98" s="21">
        <f>SUM(G99:G104)</f>
        <v>8998.57</v>
      </c>
      <c r="H98" s="21">
        <f>SUM(H99:H104)</f>
        <v>8979.44</v>
      </c>
      <c r="I98" s="22">
        <f t="shared" si="9"/>
        <v>0.98697534468663917</v>
      </c>
    </row>
    <row r="99" spans="1:9" ht="24" outlineLevel="1" x14ac:dyDescent="0.2">
      <c r="A99" s="13" t="s">
        <v>42</v>
      </c>
      <c r="B99" s="13" t="s">
        <v>67</v>
      </c>
      <c r="C99" s="13" t="s">
        <v>40</v>
      </c>
      <c r="D99" s="13" t="s">
        <v>41</v>
      </c>
      <c r="E99" s="13" t="s">
        <v>43</v>
      </c>
      <c r="F99" s="15">
        <v>6528.3675000000003</v>
      </c>
      <c r="G99" s="16">
        <v>6766.95</v>
      </c>
      <c r="H99" s="28">
        <v>6476.95</v>
      </c>
      <c r="I99" s="18">
        <f t="shared" si="9"/>
        <v>0.9921239881180095</v>
      </c>
    </row>
    <row r="100" spans="1:9" ht="24" outlineLevel="1" x14ac:dyDescent="0.2">
      <c r="A100" s="13" t="s">
        <v>42</v>
      </c>
      <c r="B100" s="13" t="s">
        <v>67</v>
      </c>
      <c r="C100" s="13" t="s">
        <v>40</v>
      </c>
      <c r="D100" s="13" t="s">
        <v>41</v>
      </c>
      <c r="E100" s="13" t="s">
        <v>44</v>
      </c>
      <c r="F100" s="15">
        <v>1971.5700000000002</v>
      </c>
      <c r="G100" s="16">
        <v>1956.62</v>
      </c>
      <c r="H100" s="28">
        <v>1956.04</v>
      </c>
      <c r="I100" s="18">
        <f t="shared" si="9"/>
        <v>0.99212302885517623</v>
      </c>
    </row>
    <row r="101" spans="1:9" ht="24" outlineLevel="1" x14ac:dyDescent="0.2">
      <c r="A101" s="13" t="s">
        <v>42</v>
      </c>
      <c r="B101" s="13" t="s">
        <v>67</v>
      </c>
      <c r="C101" s="13" t="s">
        <v>40</v>
      </c>
      <c r="D101" s="13" t="s">
        <v>41</v>
      </c>
      <c r="E101" s="13" t="s">
        <v>16</v>
      </c>
      <c r="F101" s="15">
        <v>480.75</v>
      </c>
      <c r="G101" s="16">
        <v>252</v>
      </c>
      <c r="H101" s="28">
        <v>465.06</v>
      </c>
      <c r="I101" s="18">
        <f t="shared" si="9"/>
        <v>0.96736349453978154</v>
      </c>
    </row>
    <row r="102" spans="1:9" outlineLevel="1" x14ac:dyDescent="0.2">
      <c r="A102" s="13" t="s">
        <v>189</v>
      </c>
      <c r="B102" s="13" t="s">
        <v>67</v>
      </c>
      <c r="C102" s="13" t="s">
        <v>40</v>
      </c>
      <c r="D102" s="13" t="s">
        <v>41</v>
      </c>
      <c r="E102" s="13" t="s">
        <v>169</v>
      </c>
      <c r="F102" s="15">
        <v>86.25</v>
      </c>
      <c r="G102" s="16"/>
      <c r="H102" s="28">
        <v>73.290000000000006</v>
      </c>
      <c r="I102" s="18">
        <f t="shared" si="9"/>
        <v>0.84973913043478266</v>
      </c>
    </row>
    <row r="103" spans="1:9" ht="24" outlineLevel="1" x14ac:dyDescent="0.2">
      <c r="A103" s="13" t="s">
        <v>42</v>
      </c>
      <c r="B103" s="13" t="s">
        <v>67</v>
      </c>
      <c r="C103" s="13" t="s">
        <v>40</v>
      </c>
      <c r="D103" s="13" t="s">
        <v>41</v>
      </c>
      <c r="E103" s="13" t="s">
        <v>17</v>
      </c>
      <c r="F103" s="15">
        <v>9</v>
      </c>
      <c r="G103" s="16">
        <v>23</v>
      </c>
      <c r="H103" s="28">
        <v>0</v>
      </c>
      <c r="I103" s="18">
        <f t="shared" si="9"/>
        <v>0</v>
      </c>
    </row>
    <row r="104" spans="1:9" ht="36" outlineLevel="1" x14ac:dyDescent="0.2">
      <c r="A104" s="13" t="s">
        <v>46</v>
      </c>
      <c r="B104" s="13" t="s">
        <v>67</v>
      </c>
      <c r="C104" s="13" t="s">
        <v>45</v>
      </c>
      <c r="D104" s="13" t="s">
        <v>165</v>
      </c>
      <c r="E104" s="13" t="s">
        <v>16</v>
      </c>
      <c r="F104" s="15">
        <v>22</v>
      </c>
      <c r="G104" s="16"/>
      <c r="H104" s="28">
        <v>8.1</v>
      </c>
      <c r="I104" s="18">
        <f t="shared" si="9"/>
        <v>0.36818181818181817</v>
      </c>
    </row>
    <row r="105" spans="1:9" outlineLevel="1" x14ac:dyDescent="0.2">
      <c r="A105" s="19" t="s">
        <v>136</v>
      </c>
      <c r="B105" s="19" t="s">
        <v>67</v>
      </c>
      <c r="C105" s="19" t="s">
        <v>131</v>
      </c>
      <c r="D105" s="19"/>
      <c r="E105" s="19"/>
      <c r="F105" s="21">
        <f>SUM(F106:F116)</f>
        <v>13399.155000000001</v>
      </c>
      <c r="G105" s="21">
        <f>SUM(G106:G116)</f>
        <v>14238.130000000001</v>
      </c>
      <c r="H105" s="21">
        <f>SUM(H106:H116)</f>
        <v>13231.68</v>
      </c>
      <c r="I105" s="22">
        <f t="shared" si="9"/>
        <v>0.9875010774933195</v>
      </c>
    </row>
    <row r="106" spans="1:9" ht="24" outlineLevel="1" x14ac:dyDescent="0.2">
      <c r="A106" s="13" t="s">
        <v>42</v>
      </c>
      <c r="B106" s="13" t="s">
        <v>67</v>
      </c>
      <c r="C106" s="13" t="s">
        <v>68</v>
      </c>
      <c r="D106" s="13" t="s">
        <v>69</v>
      </c>
      <c r="E106" s="13" t="s">
        <v>43</v>
      </c>
      <c r="F106" s="15">
        <v>4625.9624999999996</v>
      </c>
      <c r="G106" s="16">
        <v>4458.47</v>
      </c>
      <c r="H106" s="28">
        <v>4828.51</v>
      </c>
      <c r="I106" s="18">
        <f t="shared" si="9"/>
        <v>1.0437849420526</v>
      </c>
    </row>
    <row r="107" spans="1:9" ht="24" outlineLevel="1" x14ac:dyDescent="0.2">
      <c r="A107" s="13" t="s">
        <v>42</v>
      </c>
      <c r="B107" s="13" t="s">
        <v>67</v>
      </c>
      <c r="C107" s="13" t="s">
        <v>68</v>
      </c>
      <c r="D107" s="13" t="s">
        <v>69</v>
      </c>
      <c r="E107" s="13" t="s">
        <v>44</v>
      </c>
      <c r="F107" s="15">
        <v>1397.04</v>
      </c>
      <c r="G107" s="16">
        <v>1346.46</v>
      </c>
      <c r="H107" s="28">
        <v>1458.21</v>
      </c>
      <c r="I107" s="18">
        <f t="shared" si="9"/>
        <v>1.0437854320563478</v>
      </c>
    </row>
    <row r="108" spans="1:9" ht="24" outlineLevel="1" x14ac:dyDescent="0.2">
      <c r="A108" s="13" t="s">
        <v>42</v>
      </c>
      <c r="B108" s="13" t="s">
        <v>67</v>
      </c>
      <c r="C108" s="13" t="s">
        <v>68</v>
      </c>
      <c r="D108" s="13" t="s">
        <v>69</v>
      </c>
      <c r="E108" s="13" t="s">
        <v>16</v>
      </c>
      <c r="F108" s="15">
        <v>532.5</v>
      </c>
      <c r="G108" s="16">
        <v>390.47</v>
      </c>
      <c r="H108" s="28">
        <v>592.16</v>
      </c>
      <c r="I108" s="18">
        <f t="shared" si="9"/>
        <v>1.1120375586854458</v>
      </c>
    </row>
    <row r="109" spans="1:9" ht="24" outlineLevel="1" x14ac:dyDescent="0.2">
      <c r="A109" s="13" t="s">
        <v>42</v>
      </c>
      <c r="B109" s="13" t="s">
        <v>67</v>
      </c>
      <c r="C109" s="13" t="s">
        <v>68</v>
      </c>
      <c r="D109" s="13" t="s">
        <v>69</v>
      </c>
      <c r="E109" s="13" t="s">
        <v>17</v>
      </c>
      <c r="F109" s="15">
        <v>3</v>
      </c>
      <c r="G109" s="16">
        <v>70</v>
      </c>
      <c r="H109" s="28">
        <v>0</v>
      </c>
      <c r="I109" s="18">
        <f t="shared" si="9"/>
        <v>0</v>
      </c>
    </row>
    <row r="110" spans="1:9" outlineLevel="1" x14ac:dyDescent="0.2">
      <c r="A110" s="13" t="s">
        <v>206</v>
      </c>
      <c r="B110" s="13" t="s">
        <v>67</v>
      </c>
      <c r="C110" s="13" t="s">
        <v>68</v>
      </c>
      <c r="D110" s="13" t="s">
        <v>69</v>
      </c>
      <c r="E110" s="13" t="s">
        <v>19</v>
      </c>
      <c r="F110" s="15">
        <v>0.75</v>
      </c>
      <c r="G110" s="16"/>
      <c r="H110" s="28">
        <v>1</v>
      </c>
      <c r="I110" s="18"/>
    </row>
    <row r="111" spans="1:9" ht="24" outlineLevel="1" x14ac:dyDescent="0.2">
      <c r="A111" s="13" t="s">
        <v>203</v>
      </c>
      <c r="B111" s="13" t="s">
        <v>67</v>
      </c>
      <c r="C111" s="13" t="s">
        <v>68</v>
      </c>
      <c r="D111" s="13" t="s">
        <v>200</v>
      </c>
      <c r="E111" s="13" t="s">
        <v>16</v>
      </c>
      <c r="F111" s="15">
        <v>58.867499999999993</v>
      </c>
      <c r="G111" s="16"/>
      <c r="H111" s="28">
        <v>0</v>
      </c>
      <c r="I111" s="18">
        <f t="shared" si="9"/>
        <v>0</v>
      </c>
    </row>
    <row r="112" spans="1:9" ht="24" outlineLevel="1" x14ac:dyDescent="0.2">
      <c r="A112" s="13" t="s">
        <v>9</v>
      </c>
      <c r="B112" s="13" t="s">
        <v>67</v>
      </c>
      <c r="C112" s="13" t="s">
        <v>47</v>
      </c>
      <c r="D112" s="13" t="s">
        <v>48</v>
      </c>
      <c r="E112" s="13" t="s">
        <v>10</v>
      </c>
      <c r="F112" s="15">
        <v>4408.38</v>
      </c>
      <c r="G112" s="16">
        <v>5409.93</v>
      </c>
      <c r="H112" s="28">
        <v>4293.75</v>
      </c>
      <c r="I112" s="18">
        <f t="shared" si="9"/>
        <v>0.97399725069072995</v>
      </c>
    </row>
    <row r="113" spans="1:11" ht="24" outlineLevel="1" x14ac:dyDescent="0.2">
      <c r="A113" s="13" t="s">
        <v>9</v>
      </c>
      <c r="B113" s="13" t="s">
        <v>67</v>
      </c>
      <c r="C113" s="13" t="s">
        <v>47</v>
      </c>
      <c r="D113" s="13" t="s">
        <v>48</v>
      </c>
      <c r="E113" s="13" t="s">
        <v>15</v>
      </c>
      <c r="F113" s="15">
        <v>36.322499999999998</v>
      </c>
      <c r="G113" s="16"/>
      <c r="H113" s="28">
        <v>0</v>
      </c>
      <c r="I113" s="18">
        <f t="shared" si="9"/>
        <v>0</v>
      </c>
    </row>
    <row r="114" spans="1:11" ht="24" outlineLevel="1" x14ac:dyDescent="0.2">
      <c r="A114" s="13" t="s">
        <v>9</v>
      </c>
      <c r="B114" s="13" t="s">
        <v>67</v>
      </c>
      <c r="C114" s="13" t="s">
        <v>47</v>
      </c>
      <c r="D114" s="13" t="s">
        <v>48</v>
      </c>
      <c r="E114" s="13" t="s">
        <v>11</v>
      </c>
      <c r="F114" s="15">
        <v>1331.3325</v>
      </c>
      <c r="G114" s="16">
        <v>1633.8</v>
      </c>
      <c r="H114" s="28">
        <v>1296.71</v>
      </c>
      <c r="I114" s="18">
        <f t="shared" si="9"/>
        <v>0.97399409989615671</v>
      </c>
    </row>
    <row r="115" spans="1:11" ht="24" outlineLevel="1" x14ac:dyDescent="0.2">
      <c r="A115" s="13" t="s">
        <v>9</v>
      </c>
      <c r="B115" s="13" t="s">
        <v>67</v>
      </c>
      <c r="C115" s="13" t="s">
        <v>47</v>
      </c>
      <c r="D115" s="13" t="s">
        <v>48</v>
      </c>
      <c r="E115" s="13" t="s">
        <v>16</v>
      </c>
      <c r="F115" s="15">
        <v>1002.75</v>
      </c>
      <c r="G115" s="16">
        <v>929</v>
      </c>
      <c r="H115" s="28">
        <v>758.35</v>
      </c>
      <c r="I115" s="18">
        <f t="shared" si="9"/>
        <v>0.75627025679381699</v>
      </c>
    </row>
    <row r="116" spans="1:11" ht="24" outlineLevel="1" x14ac:dyDescent="0.2">
      <c r="A116" s="13" t="s">
        <v>9</v>
      </c>
      <c r="B116" s="13" t="s">
        <v>67</v>
      </c>
      <c r="C116" s="13" t="s">
        <v>47</v>
      </c>
      <c r="D116" s="13" t="s">
        <v>48</v>
      </c>
      <c r="E116" s="13" t="s">
        <v>18</v>
      </c>
      <c r="F116" s="15">
        <v>2.25</v>
      </c>
      <c r="G116" s="16"/>
      <c r="H116" s="28">
        <v>2.99</v>
      </c>
      <c r="I116" s="18">
        <f t="shared" si="9"/>
        <v>1.328888888888889</v>
      </c>
    </row>
    <row r="117" spans="1:11" outlineLevel="1" x14ac:dyDescent="0.2">
      <c r="A117" s="19" t="s">
        <v>138</v>
      </c>
      <c r="B117" s="19" t="s">
        <v>67</v>
      </c>
      <c r="C117" s="19" t="s">
        <v>70</v>
      </c>
      <c r="D117" s="19"/>
      <c r="E117" s="19"/>
      <c r="F117" s="21">
        <f>SUM(F118:F123)</f>
        <v>5447.6774999999998</v>
      </c>
      <c r="G117" s="21">
        <f>SUM(G118:G122)</f>
        <v>4985.1500000000005</v>
      </c>
      <c r="H117" s="21">
        <f>SUM(H118:H122)</f>
        <v>3966.36</v>
      </c>
      <c r="I117" s="22">
        <f t="shared" si="9"/>
        <v>0.72808274718905452</v>
      </c>
    </row>
    <row r="118" spans="1:11" ht="24" outlineLevel="1" x14ac:dyDescent="0.2">
      <c r="A118" s="13" t="s">
        <v>42</v>
      </c>
      <c r="B118" s="13" t="s">
        <v>67</v>
      </c>
      <c r="C118" s="13" t="s">
        <v>70</v>
      </c>
      <c r="D118" s="13" t="s">
        <v>71</v>
      </c>
      <c r="E118" s="13" t="s">
        <v>43</v>
      </c>
      <c r="F118" s="15">
        <v>2821.7624999999998</v>
      </c>
      <c r="G118" s="16">
        <v>2597.88</v>
      </c>
      <c r="H118" s="28">
        <v>2476.69</v>
      </c>
      <c r="I118" s="18">
        <f t="shared" si="9"/>
        <v>0.87771029631303144</v>
      </c>
    </row>
    <row r="119" spans="1:11" ht="24" outlineLevel="1" x14ac:dyDescent="0.2">
      <c r="A119" s="13" t="s">
        <v>42</v>
      </c>
      <c r="B119" s="13" t="s">
        <v>67</v>
      </c>
      <c r="C119" s="13" t="s">
        <v>70</v>
      </c>
      <c r="D119" s="13" t="s">
        <v>71</v>
      </c>
      <c r="E119" s="13" t="s">
        <v>44</v>
      </c>
      <c r="F119" s="15">
        <v>852.17250000000001</v>
      </c>
      <c r="G119" s="16">
        <v>784.56</v>
      </c>
      <c r="H119" s="28">
        <v>747.96</v>
      </c>
      <c r="I119" s="18">
        <f t="shared" si="9"/>
        <v>0.87770961865115338</v>
      </c>
    </row>
    <row r="120" spans="1:11" ht="24" outlineLevel="1" x14ac:dyDescent="0.2">
      <c r="A120" s="13" t="s">
        <v>42</v>
      </c>
      <c r="B120" s="13" t="s">
        <v>67</v>
      </c>
      <c r="C120" s="13" t="s">
        <v>70</v>
      </c>
      <c r="D120" s="13" t="s">
        <v>71</v>
      </c>
      <c r="E120" s="13" t="s">
        <v>16</v>
      </c>
      <c r="F120" s="15">
        <v>1700.4299999999998</v>
      </c>
      <c r="G120" s="16">
        <v>1476.19</v>
      </c>
      <c r="H120" s="28">
        <v>729.28</v>
      </c>
      <c r="I120" s="18">
        <f t="shared" si="9"/>
        <v>0.42887975394459049</v>
      </c>
    </row>
    <row r="121" spans="1:11" outlineLevel="1" x14ac:dyDescent="0.2">
      <c r="A121" s="13" t="s">
        <v>189</v>
      </c>
      <c r="B121" s="13" t="s">
        <v>67</v>
      </c>
      <c r="C121" s="13" t="s">
        <v>70</v>
      </c>
      <c r="D121" s="13" t="s">
        <v>71</v>
      </c>
      <c r="E121" s="13" t="s">
        <v>169</v>
      </c>
      <c r="F121" s="15">
        <v>63.75</v>
      </c>
      <c r="G121" s="16"/>
      <c r="H121" s="28">
        <v>0</v>
      </c>
      <c r="I121" s="18">
        <f t="shared" si="9"/>
        <v>0</v>
      </c>
    </row>
    <row r="122" spans="1:11" ht="24" outlineLevel="1" x14ac:dyDescent="0.2">
      <c r="A122" s="13" t="s">
        <v>42</v>
      </c>
      <c r="B122" s="13" t="s">
        <v>67</v>
      </c>
      <c r="C122" s="13" t="s">
        <v>70</v>
      </c>
      <c r="D122" s="13" t="s">
        <v>71</v>
      </c>
      <c r="E122" s="13" t="s">
        <v>18</v>
      </c>
      <c r="F122" s="15">
        <v>9.3374999999999986</v>
      </c>
      <c r="G122" s="16">
        <v>126.52</v>
      </c>
      <c r="H122" s="28">
        <v>12.43</v>
      </c>
      <c r="I122" s="18">
        <f t="shared" si="9"/>
        <v>1.3311914323962519</v>
      </c>
    </row>
    <row r="123" spans="1:11" ht="24" outlineLevel="1" x14ac:dyDescent="0.2">
      <c r="A123" s="13" t="s">
        <v>42</v>
      </c>
      <c r="B123" s="13" t="s">
        <v>67</v>
      </c>
      <c r="C123" s="13" t="s">
        <v>70</v>
      </c>
      <c r="D123" s="13" t="s">
        <v>71</v>
      </c>
      <c r="E123" s="13" t="s">
        <v>19</v>
      </c>
      <c r="F123" s="15">
        <v>0.22499999999999998</v>
      </c>
      <c r="G123" s="16"/>
      <c r="H123" s="28">
        <v>0</v>
      </c>
      <c r="I123" s="18">
        <f t="shared" si="9"/>
        <v>0</v>
      </c>
    </row>
    <row r="124" spans="1:11" x14ac:dyDescent="0.2">
      <c r="A124" s="19" t="s">
        <v>128</v>
      </c>
      <c r="B124" s="19" t="s">
        <v>72</v>
      </c>
      <c r="C124" s="19"/>
      <c r="D124" s="19"/>
      <c r="E124" s="19"/>
      <c r="F124" s="31">
        <f>F125+F135+F148+F157+F159+F164+F174</f>
        <v>539329.86499999987</v>
      </c>
      <c r="G124" s="31">
        <f>G125+G135+G148+G157+G159+G164+G174</f>
        <v>536217.95000000007</v>
      </c>
      <c r="H124" s="31">
        <f>H125+H135+H148+H157+H159+H164+H174</f>
        <v>522169.87000000005</v>
      </c>
      <c r="I124" s="32">
        <f t="shared" si="9"/>
        <v>0.96818274656457259</v>
      </c>
    </row>
    <row r="125" spans="1:11" x14ac:dyDescent="0.2">
      <c r="A125" s="19" t="s">
        <v>139</v>
      </c>
      <c r="B125" s="19" t="s">
        <v>72</v>
      </c>
      <c r="C125" s="19" t="s">
        <v>73</v>
      </c>
      <c r="D125" s="19"/>
      <c r="E125" s="19"/>
      <c r="F125" s="21">
        <f>SUM(F126:F134)</f>
        <v>151153.78249999997</v>
      </c>
      <c r="G125" s="21">
        <f t="shared" ref="G125:H125" si="11">SUM(G126:G134)</f>
        <v>151526.66</v>
      </c>
      <c r="H125" s="21">
        <f t="shared" si="11"/>
        <v>147531.5</v>
      </c>
      <c r="I125" s="32">
        <f t="shared" si="9"/>
        <v>0.9760357799845335</v>
      </c>
    </row>
    <row r="126" spans="1:11" ht="24" x14ac:dyDescent="0.2">
      <c r="A126" s="13" t="s">
        <v>92</v>
      </c>
      <c r="B126" s="13" t="s">
        <v>72</v>
      </c>
      <c r="C126" s="13" t="s">
        <v>20</v>
      </c>
      <c r="D126" s="13" t="s">
        <v>91</v>
      </c>
      <c r="E126" s="13" t="s">
        <v>16</v>
      </c>
      <c r="F126" s="15">
        <v>40.25</v>
      </c>
      <c r="G126" s="15"/>
      <c r="H126" s="15">
        <v>40.299999999999997</v>
      </c>
      <c r="I126" s="18">
        <f t="shared" si="9"/>
        <v>1.0012422360248447</v>
      </c>
      <c r="K126" s="29"/>
    </row>
    <row r="127" spans="1:11" ht="132" outlineLevel="1" x14ac:dyDescent="0.2">
      <c r="A127" s="17" t="s">
        <v>74</v>
      </c>
      <c r="B127" s="13" t="s">
        <v>72</v>
      </c>
      <c r="C127" s="13" t="s">
        <v>73</v>
      </c>
      <c r="D127" s="13" t="s">
        <v>76</v>
      </c>
      <c r="E127" s="13" t="s">
        <v>43</v>
      </c>
      <c r="F127" s="15">
        <v>84660.832500000004</v>
      </c>
      <c r="G127" s="16">
        <v>92653.98</v>
      </c>
      <c r="H127" s="28">
        <v>86238.39</v>
      </c>
      <c r="I127" s="18">
        <f t="shared" si="9"/>
        <v>1.0186338529094903</v>
      </c>
    </row>
    <row r="128" spans="1:11" ht="132" outlineLevel="1" x14ac:dyDescent="0.2">
      <c r="A128" s="17" t="s">
        <v>74</v>
      </c>
      <c r="B128" s="13" t="s">
        <v>72</v>
      </c>
      <c r="C128" s="13" t="s">
        <v>73</v>
      </c>
      <c r="D128" s="13" t="s">
        <v>76</v>
      </c>
      <c r="E128" s="13" t="s">
        <v>44</v>
      </c>
      <c r="F128" s="15">
        <v>25567.567499999997</v>
      </c>
      <c r="G128" s="16">
        <v>26365.96</v>
      </c>
      <c r="H128" s="28">
        <v>25690.55</v>
      </c>
      <c r="I128" s="18">
        <f t="shared" si="9"/>
        <v>1.0048100977928387</v>
      </c>
    </row>
    <row r="129" spans="1:9" ht="120" outlineLevel="1" x14ac:dyDescent="0.2">
      <c r="A129" s="17" t="s">
        <v>159</v>
      </c>
      <c r="B129" s="13" t="s">
        <v>72</v>
      </c>
      <c r="C129" s="13" t="s">
        <v>73</v>
      </c>
      <c r="D129" s="13" t="s">
        <v>166</v>
      </c>
      <c r="E129" s="13" t="s">
        <v>16</v>
      </c>
      <c r="F129" s="15">
        <v>1100.0250000000001</v>
      </c>
      <c r="G129" s="16"/>
      <c r="H129" s="28">
        <v>1361.58</v>
      </c>
      <c r="I129" s="18">
        <f t="shared" si="9"/>
        <v>1.237771868821163</v>
      </c>
    </row>
    <row r="130" spans="1:9" ht="24" outlineLevel="1" x14ac:dyDescent="0.2">
      <c r="A130" s="17" t="s">
        <v>188</v>
      </c>
      <c r="B130" s="13" t="s">
        <v>72</v>
      </c>
      <c r="C130" s="13" t="s">
        <v>73</v>
      </c>
      <c r="D130" s="13" t="s">
        <v>79</v>
      </c>
      <c r="E130" s="13" t="s">
        <v>168</v>
      </c>
      <c r="F130" s="15">
        <v>150</v>
      </c>
      <c r="G130" s="16"/>
      <c r="H130" s="28">
        <v>70.73</v>
      </c>
      <c r="I130" s="18">
        <f t="shared" si="9"/>
        <v>0.47153333333333336</v>
      </c>
    </row>
    <row r="131" spans="1:9" ht="24" outlineLevel="1" x14ac:dyDescent="0.2">
      <c r="A131" s="17" t="s">
        <v>207</v>
      </c>
      <c r="B131" s="13" t="s">
        <v>72</v>
      </c>
      <c r="C131" s="13" t="s">
        <v>73</v>
      </c>
      <c r="D131" s="13" t="s">
        <v>79</v>
      </c>
      <c r="E131" s="13" t="s">
        <v>201</v>
      </c>
      <c r="F131" s="15">
        <v>1125</v>
      </c>
      <c r="G131" s="16"/>
      <c r="H131" s="28">
        <v>1052</v>
      </c>
      <c r="I131" s="18"/>
    </row>
    <row r="132" spans="1:9" ht="24" outlineLevel="1" x14ac:dyDescent="0.2">
      <c r="A132" s="13" t="s">
        <v>42</v>
      </c>
      <c r="B132" s="13" t="s">
        <v>72</v>
      </c>
      <c r="C132" s="13" t="s">
        <v>73</v>
      </c>
      <c r="D132" s="13" t="s">
        <v>79</v>
      </c>
      <c r="E132" s="13" t="s">
        <v>16</v>
      </c>
      <c r="F132" s="15">
        <v>30981.0825</v>
      </c>
      <c r="G132" s="16">
        <v>32232.15</v>
      </c>
      <c r="H132" s="28">
        <v>26019.16</v>
      </c>
      <c r="I132" s="18">
        <f>H132/F132</f>
        <v>0.83984024767372156</v>
      </c>
    </row>
    <row r="133" spans="1:9" outlineLevel="1" x14ac:dyDescent="0.2">
      <c r="A133" s="2" t="s">
        <v>189</v>
      </c>
      <c r="B133" s="13" t="s">
        <v>72</v>
      </c>
      <c r="C133" s="13" t="s">
        <v>73</v>
      </c>
      <c r="D133" s="13" t="s">
        <v>79</v>
      </c>
      <c r="E133" s="13" t="s">
        <v>169</v>
      </c>
      <c r="F133" s="15">
        <v>7229.0250000000005</v>
      </c>
      <c r="G133" s="16"/>
      <c r="H133" s="28">
        <v>6827.94</v>
      </c>
      <c r="I133" s="18">
        <f>H133/F133</f>
        <v>0.9445174141741105</v>
      </c>
    </row>
    <row r="134" spans="1:9" ht="24" outlineLevel="1" x14ac:dyDescent="0.2">
      <c r="A134" s="13" t="s">
        <v>42</v>
      </c>
      <c r="B134" s="13" t="s">
        <v>72</v>
      </c>
      <c r="C134" s="13" t="s">
        <v>73</v>
      </c>
      <c r="D134" s="13" t="s">
        <v>79</v>
      </c>
      <c r="E134" s="13" t="s">
        <v>17</v>
      </c>
      <c r="F134" s="15">
        <v>300</v>
      </c>
      <c r="G134" s="16">
        <v>274.57</v>
      </c>
      <c r="H134" s="28">
        <v>230.85</v>
      </c>
      <c r="I134" s="18">
        <f t="shared" si="9"/>
        <v>0.76949999999999996</v>
      </c>
    </row>
    <row r="135" spans="1:9" outlineLevel="1" x14ac:dyDescent="0.2">
      <c r="A135" s="19" t="s">
        <v>140</v>
      </c>
      <c r="B135" s="19" t="s">
        <v>72</v>
      </c>
      <c r="C135" s="19" t="s">
        <v>75</v>
      </c>
      <c r="D135" s="19"/>
      <c r="E135" s="19"/>
      <c r="F135" s="21">
        <f>SUM(F136:F147)</f>
        <v>327930.61499999999</v>
      </c>
      <c r="G135" s="21">
        <f>SUM(G136:G147)</f>
        <v>319316.69000000006</v>
      </c>
      <c r="H135" s="21">
        <f>SUM(H136:H147)</f>
        <v>314169.97000000003</v>
      </c>
      <c r="I135" s="22">
        <f t="shared" si="9"/>
        <v>0.95803793738501675</v>
      </c>
    </row>
    <row r="136" spans="1:9" ht="132" outlineLevel="1" x14ac:dyDescent="0.2">
      <c r="A136" s="17" t="s">
        <v>74</v>
      </c>
      <c r="B136" s="13" t="s">
        <v>72</v>
      </c>
      <c r="C136" s="13" t="s">
        <v>75</v>
      </c>
      <c r="D136" s="13" t="s">
        <v>76</v>
      </c>
      <c r="E136" s="13" t="s">
        <v>43</v>
      </c>
      <c r="F136" s="15">
        <v>175912.215</v>
      </c>
      <c r="G136" s="16">
        <v>188672.98</v>
      </c>
      <c r="H136" s="28">
        <v>178163.06</v>
      </c>
      <c r="I136" s="18">
        <f t="shared" si="9"/>
        <v>1.01279527405189</v>
      </c>
    </row>
    <row r="137" spans="1:9" ht="132" outlineLevel="1" x14ac:dyDescent="0.2">
      <c r="A137" s="17" t="s">
        <v>74</v>
      </c>
      <c r="B137" s="13" t="s">
        <v>72</v>
      </c>
      <c r="C137" s="13" t="s">
        <v>75</v>
      </c>
      <c r="D137" s="13" t="s">
        <v>76</v>
      </c>
      <c r="E137" s="13" t="s">
        <v>44</v>
      </c>
      <c r="F137" s="15">
        <v>53125.485000000001</v>
      </c>
      <c r="G137" s="16">
        <v>54231.85</v>
      </c>
      <c r="H137" s="28">
        <v>53515.57</v>
      </c>
      <c r="I137" s="18">
        <f t="shared" si="9"/>
        <v>1.0073427094359704</v>
      </c>
    </row>
    <row r="138" spans="1:9" ht="24" outlineLevel="1" x14ac:dyDescent="0.2">
      <c r="A138" s="13" t="s">
        <v>78</v>
      </c>
      <c r="B138" s="13" t="s">
        <v>72</v>
      </c>
      <c r="C138" s="13" t="s">
        <v>75</v>
      </c>
      <c r="D138" s="13" t="s">
        <v>77</v>
      </c>
      <c r="E138" s="13" t="s">
        <v>16</v>
      </c>
      <c r="F138" s="15">
        <v>4803.6749999999993</v>
      </c>
      <c r="G138" s="16">
        <v>3040.51</v>
      </c>
      <c r="H138" s="28">
        <v>3287.79</v>
      </c>
      <c r="I138" s="18">
        <f t="shared" si="9"/>
        <v>0.68443223157270228</v>
      </c>
    </row>
    <row r="139" spans="1:9" ht="24" outlineLevel="1" x14ac:dyDescent="0.2">
      <c r="A139" s="13" t="s">
        <v>188</v>
      </c>
      <c r="B139" s="13" t="s">
        <v>72</v>
      </c>
      <c r="C139" s="13" t="s">
        <v>75</v>
      </c>
      <c r="D139" s="13" t="s">
        <v>79</v>
      </c>
      <c r="E139" s="13" t="s">
        <v>168</v>
      </c>
      <c r="F139" s="15">
        <v>1148.625</v>
      </c>
      <c r="G139" s="16"/>
      <c r="H139" s="28">
        <v>828</v>
      </c>
      <c r="I139" s="18">
        <f t="shared" si="9"/>
        <v>0.72086190009794315</v>
      </c>
    </row>
    <row r="140" spans="1:9" ht="24" outlineLevel="1" x14ac:dyDescent="0.2">
      <c r="A140" s="13" t="s">
        <v>42</v>
      </c>
      <c r="B140" s="13" t="s">
        <v>72</v>
      </c>
      <c r="C140" s="13" t="s">
        <v>75</v>
      </c>
      <c r="D140" s="13" t="s">
        <v>79</v>
      </c>
      <c r="E140" s="13" t="s">
        <v>16</v>
      </c>
      <c r="F140" s="15">
        <v>18154.237500000003</v>
      </c>
      <c r="G140" s="16">
        <v>42476.67</v>
      </c>
      <c r="H140" s="28">
        <v>12061.83</v>
      </c>
      <c r="I140" s="18">
        <f t="shared" si="9"/>
        <v>0.66440851619353325</v>
      </c>
    </row>
    <row r="141" spans="1:9" outlineLevel="1" x14ac:dyDescent="0.2">
      <c r="A141" s="13" t="s">
        <v>189</v>
      </c>
      <c r="B141" s="13" t="s">
        <v>72</v>
      </c>
      <c r="C141" s="13" t="s">
        <v>75</v>
      </c>
      <c r="D141" s="13" t="s">
        <v>79</v>
      </c>
      <c r="E141" s="13" t="s">
        <v>169</v>
      </c>
      <c r="F141" s="15">
        <v>14599.349999999999</v>
      </c>
      <c r="G141" s="16"/>
      <c r="H141" s="28">
        <v>15330.37</v>
      </c>
      <c r="I141" s="18">
        <f t="shared" si="9"/>
        <v>1.0500720922506825</v>
      </c>
    </row>
    <row r="142" spans="1:9" ht="24" outlineLevel="1" x14ac:dyDescent="0.2">
      <c r="A142" s="13" t="s">
        <v>42</v>
      </c>
      <c r="B142" s="13" t="s">
        <v>72</v>
      </c>
      <c r="C142" s="13" t="s">
        <v>75</v>
      </c>
      <c r="D142" s="13" t="s">
        <v>79</v>
      </c>
      <c r="E142" s="13" t="s">
        <v>17</v>
      </c>
      <c r="F142" s="15">
        <v>5085.1724999999997</v>
      </c>
      <c r="G142" s="16">
        <v>8076.27</v>
      </c>
      <c r="H142" s="28">
        <v>5743.52</v>
      </c>
      <c r="I142" s="18">
        <f t="shared" si="9"/>
        <v>1.1294641430551275</v>
      </c>
    </row>
    <row r="143" spans="1:9" ht="24" outlineLevel="1" x14ac:dyDescent="0.2">
      <c r="A143" s="13" t="s">
        <v>42</v>
      </c>
      <c r="B143" s="13" t="s">
        <v>72</v>
      </c>
      <c r="C143" s="13" t="s">
        <v>75</v>
      </c>
      <c r="D143" s="13" t="s">
        <v>79</v>
      </c>
      <c r="E143" s="13" t="s">
        <v>19</v>
      </c>
      <c r="F143" s="15">
        <v>153.57750000000001</v>
      </c>
      <c r="G143" s="16">
        <v>149.09</v>
      </c>
      <c r="H143" s="28">
        <v>204.77</v>
      </c>
      <c r="I143" s="18">
        <f t="shared" si="9"/>
        <v>1.3333333333333333</v>
      </c>
    </row>
    <row r="144" spans="1:9" ht="36" outlineLevel="1" x14ac:dyDescent="0.2">
      <c r="A144" s="13" t="s">
        <v>184</v>
      </c>
      <c r="B144" s="13" t="s">
        <v>72</v>
      </c>
      <c r="C144" s="13" t="s">
        <v>75</v>
      </c>
      <c r="D144" s="13" t="s">
        <v>181</v>
      </c>
      <c r="E144" s="13" t="s">
        <v>43</v>
      </c>
      <c r="F144" s="15">
        <v>15975</v>
      </c>
      <c r="G144" s="16">
        <v>16145</v>
      </c>
      <c r="H144" s="28">
        <v>16145</v>
      </c>
      <c r="I144" s="18">
        <f t="shared" si="9"/>
        <v>1.0106416275430361</v>
      </c>
    </row>
    <row r="145" spans="1:9" ht="36" outlineLevel="1" x14ac:dyDescent="0.2">
      <c r="A145" s="13" t="s">
        <v>184</v>
      </c>
      <c r="B145" s="13" t="s">
        <v>72</v>
      </c>
      <c r="C145" s="13" t="s">
        <v>75</v>
      </c>
      <c r="D145" s="13" t="s">
        <v>181</v>
      </c>
      <c r="E145" s="13" t="s">
        <v>44</v>
      </c>
      <c r="F145" s="15">
        <v>4824.4500000000007</v>
      </c>
      <c r="G145" s="16">
        <v>4875.79</v>
      </c>
      <c r="H145" s="28">
        <v>4875.79</v>
      </c>
      <c r="I145" s="18">
        <f t="shared" si="9"/>
        <v>1.0106416275430359</v>
      </c>
    </row>
    <row r="146" spans="1:9" ht="36" outlineLevel="1" x14ac:dyDescent="0.2">
      <c r="A146" s="13" t="s">
        <v>185</v>
      </c>
      <c r="B146" s="13" t="s">
        <v>72</v>
      </c>
      <c r="C146" s="13" t="s">
        <v>75</v>
      </c>
      <c r="D146" s="13" t="s">
        <v>182</v>
      </c>
      <c r="E146" s="13" t="s">
        <v>16</v>
      </c>
      <c r="F146" s="15">
        <v>32912.43</v>
      </c>
      <c r="G146" s="16"/>
      <c r="H146" s="28">
        <v>22365.74</v>
      </c>
      <c r="I146" s="18">
        <f t="shared" si="9"/>
        <v>0.6795529834776709</v>
      </c>
    </row>
    <row r="147" spans="1:9" ht="36" outlineLevel="1" x14ac:dyDescent="0.2">
      <c r="A147" s="13" t="s">
        <v>186</v>
      </c>
      <c r="B147" s="13" t="s">
        <v>72</v>
      </c>
      <c r="C147" s="13" t="s">
        <v>75</v>
      </c>
      <c r="D147" s="13" t="s">
        <v>183</v>
      </c>
      <c r="E147" s="13" t="s">
        <v>16</v>
      </c>
      <c r="F147" s="15">
        <v>1236.3975</v>
      </c>
      <c r="G147" s="16">
        <v>1648.53</v>
      </c>
      <c r="H147" s="28">
        <v>1648.53</v>
      </c>
      <c r="I147" s="18">
        <f t="shared" si="9"/>
        <v>1.3333333333333333</v>
      </c>
    </row>
    <row r="148" spans="1:9" outlineLevel="1" x14ac:dyDescent="0.2">
      <c r="A148" s="19" t="s">
        <v>137</v>
      </c>
      <c r="B148" s="19" t="s">
        <v>72</v>
      </c>
      <c r="C148" s="19" t="s">
        <v>40</v>
      </c>
      <c r="D148" s="19"/>
      <c r="E148" s="19"/>
      <c r="F148" s="21">
        <f>SUM(F149:F156)</f>
        <v>26182.5</v>
      </c>
      <c r="G148" s="21">
        <f t="shared" ref="G148:H148" si="12">SUM(G149:G156)</f>
        <v>26815.09</v>
      </c>
      <c r="H148" s="21">
        <f t="shared" si="12"/>
        <v>25841.65</v>
      </c>
      <c r="I148" s="22">
        <f t="shared" si="9"/>
        <v>0.98698176262770942</v>
      </c>
    </row>
    <row r="149" spans="1:9" ht="24" outlineLevel="1" x14ac:dyDescent="0.2">
      <c r="A149" s="13" t="s">
        <v>42</v>
      </c>
      <c r="B149" s="13" t="s">
        <v>72</v>
      </c>
      <c r="C149" s="13" t="s">
        <v>40</v>
      </c>
      <c r="D149" s="13" t="s">
        <v>41</v>
      </c>
      <c r="E149" s="13" t="s">
        <v>43</v>
      </c>
      <c r="F149" s="15">
        <v>8168.9549999999999</v>
      </c>
      <c r="G149" s="16">
        <v>11737.02</v>
      </c>
      <c r="H149" s="28">
        <v>8168.95</v>
      </c>
      <c r="I149" s="18">
        <f t="shared" si="9"/>
        <v>0.99999938792660747</v>
      </c>
    </row>
    <row r="150" spans="1:9" ht="24" outlineLevel="1" x14ac:dyDescent="0.2">
      <c r="A150" s="13" t="s">
        <v>42</v>
      </c>
      <c r="B150" s="13" t="s">
        <v>72</v>
      </c>
      <c r="C150" s="13" t="s">
        <v>40</v>
      </c>
      <c r="D150" s="13" t="s">
        <v>41</v>
      </c>
      <c r="E150" s="13" t="s">
        <v>44</v>
      </c>
      <c r="F150" s="15">
        <v>2467.02</v>
      </c>
      <c r="G150" s="16">
        <v>3393.75</v>
      </c>
      <c r="H150" s="28">
        <v>2464.81</v>
      </c>
      <c r="I150" s="18">
        <f t="shared" si="9"/>
        <v>0.99910418237387622</v>
      </c>
    </row>
    <row r="151" spans="1:9" ht="24" outlineLevel="1" x14ac:dyDescent="0.2">
      <c r="A151" s="13" t="s">
        <v>188</v>
      </c>
      <c r="B151" s="13" t="s">
        <v>72</v>
      </c>
      <c r="C151" s="13" t="s">
        <v>40</v>
      </c>
      <c r="D151" s="13" t="s">
        <v>41</v>
      </c>
      <c r="E151" s="13" t="s">
        <v>168</v>
      </c>
      <c r="F151" s="15">
        <v>85.5</v>
      </c>
      <c r="G151" s="16"/>
      <c r="H151" s="28">
        <v>54.36</v>
      </c>
      <c r="I151" s="18">
        <f t="shared" si="9"/>
        <v>0.63578947368421057</v>
      </c>
    </row>
    <row r="152" spans="1:9" ht="24" outlineLevel="1" x14ac:dyDescent="0.2">
      <c r="A152" s="13" t="s">
        <v>42</v>
      </c>
      <c r="B152" s="13" t="s">
        <v>72</v>
      </c>
      <c r="C152" s="13" t="s">
        <v>40</v>
      </c>
      <c r="D152" s="13" t="s">
        <v>41</v>
      </c>
      <c r="E152" s="13" t="s">
        <v>16</v>
      </c>
      <c r="F152" s="15">
        <v>630.375</v>
      </c>
      <c r="G152" s="16">
        <v>653.70000000000005</v>
      </c>
      <c r="H152" s="28">
        <v>488.17</v>
      </c>
      <c r="I152" s="18">
        <f t="shared" si="9"/>
        <v>0.7744120563156851</v>
      </c>
    </row>
    <row r="153" spans="1:9" outlineLevel="1" x14ac:dyDescent="0.2">
      <c r="A153" s="13" t="s">
        <v>189</v>
      </c>
      <c r="B153" s="13" t="s">
        <v>72</v>
      </c>
      <c r="C153" s="13" t="s">
        <v>40</v>
      </c>
      <c r="D153" s="13" t="s">
        <v>41</v>
      </c>
      <c r="E153" s="13" t="s">
        <v>169</v>
      </c>
      <c r="F153" s="15">
        <v>168.75</v>
      </c>
      <c r="G153" s="16"/>
      <c r="H153" s="28">
        <v>123.71</v>
      </c>
      <c r="I153" s="18">
        <f t="shared" si="9"/>
        <v>0.73309629629629625</v>
      </c>
    </row>
    <row r="154" spans="1:9" ht="24" outlineLevel="1" x14ac:dyDescent="0.2">
      <c r="A154" s="13" t="s">
        <v>42</v>
      </c>
      <c r="B154" s="13" t="s">
        <v>72</v>
      </c>
      <c r="C154" s="13" t="s">
        <v>40</v>
      </c>
      <c r="D154" s="13" t="s">
        <v>41</v>
      </c>
      <c r="E154" s="13" t="s">
        <v>17</v>
      </c>
      <c r="F154" s="15">
        <v>30</v>
      </c>
      <c r="G154" s="16">
        <v>18.73</v>
      </c>
      <c r="H154" s="28">
        <v>20</v>
      </c>
      <c r="I154" s="18">
        <f t="shared" si="9"/>
        <v>0.66666666666666663</v>
      </c>
    </row>
    <row r="155" spans="1:9" ht="132" outlineLevel="1" x14ac:dyDescent="0.2">
      <c r="A155" s="13" t="s">
        <v>74</v>
      </c>
      <c r="B155" s="13" t="s">
        <v>72</v>
      </c>
      <c r="C155" s="13" t="s">
        <v>40</v>
      </c>
      <c r="D155" s="13" t="s">
        <v>160</v>
      </c>
      <c r="E155" s="13" t="s">
        <v>43</v>
      </c>
      <c r="F155" s="15">
        <v>11238.014999999999</v>
      </c>
      <c r="G155" s="16">
        <v>8547.08</v>
      </c>
      <c r="H155" s="28">
        <v>11164.62</v>
      </c>
      <c r="I155" s="18">
        <f t="shared" si="9"/>
        <v>0.99346904235312028</v>
      </c>
    </row>
    <row r="156" spans="1:9" ht="132" outlineLevel="1" x14ac:dyDescent="0.2">
      <c r="A156" s="13" t="s">
        <v>74</v>
      </c>
      <c r="B156" s="13" t="s">
        <v>72</v>
      </c>
      <c r="C156" s="13" t="s">
        <v>40</v>
      </c>
      <c r="D156" s="13" t="s">
        <v>160</v>
      </c>
      <c r="E156" s="13" t="s">
        <v>44</v>
      </c>
      <c r="F156" s="15">
        <v>3393.8850000000002</v>
      </c>
      <c r="G156" s="16">
        <v>2464.81</v>
      </c>
      <c r="H156" s="28">
        <v>3357.03</v>
      </c>
      <c r="I156" s="18">
        <f t="shared" si="9"/>
        <v>0.98914076346134294</v>
      </c>
    </row>
    <row r="157" spans="1:9" ht="24" outlineLevel="1" x14ac:dyDescent="0.2">
      <c r="A157" s="19" t="s">
        <v>141</v>
      </c>
      <c r="B157" s="19" t="s">
        <v>72</v>
      </c>
      <c r="C157" s="19" t="s">
        <v>80</v>
      </c>
      <c r="D157" s="19"/>
      <c r="E157" s="19"/>
      <c r="F157" s="21">
        <f>F158</f>
        <v>751.16</v>
      </c>
      <c r="G157" s="21">
        <f t="shared" ref="G157:H157" si="13">G158</f>
        <v>751.16</v>
      </c>
      <c r="H157" s="21">
        <f t="shared" si="13"/>
        <v>751.16</v>
      </c>
      <c r="I157" s="18">
        <f t="shared" si="9"/>
        <v>1</v>
      </c>
    </row>
    <row r="158" spans="1:9" ht="132" outlineLevel="1" x14ac:dyDescent="0.2">
      <c r="A158" s="17" t="s">
        <v>82</v>
      </c>
      <c r="B158" s="13" t="s">
        <v>72</v>
      </c>
      <c r="C158" s="13" t="s">
        <v>80</v>
      </c>
      <c r="D158" s="13" t="s">
        <v>81</v>
      </c>
      <c r="E158" s="13" t="s">
        <v>16</v>
      </c>
      <c r="F158" s="15">
        <v>751.16</v>
      </c>
      <c r="G158" s="16">
        <v>751.16</v>
      </c>
      <c r="H158" s="28">
        <v>751.16</v>
      </c>
      <c r="I158" s="18">
        <f t="shared" si="9"/>
        <v>1</v>
      </c>
    </row>
    <row r="159" spans="1:9" outlineLevel="1" x14ac:dyDescent="0.2">
      <c r="A159" s="30" t="s">
        <v>142</v>
      </c>
      <c r="B159" s="19" t="s">
        <v>72</v>
      </c>
      <c r="C159" s="19" t="s">
        <v>45</v>
      </c>
      <c r="D159" s="19"/>
      <c r="E159" s="19"/>
      <c r="F159" s="21">
        <f>SUM(F160:F163)</f>
        <v>1642.9875</v>
      </c>
      <c r="G159" s="21">
        <f>SUM(G160:G163)</f>
        <v>1091.58</v>
      </c>
      <c r="H159" s="21">
        <f>SUM(H160:H163)</f>
        <v>1671.9199999999998</v>
      </c>
      <c r="I159" s="22">
        <f t="shared" si="9"/>
        <v>1.0176096896659286</v>
      </c>
    </row>
    <row r="160" spans="1:9" ht="36" outlineLevel="1" x14ac:dyDescent="0.2">
      <c r="A160" s="13" t="s">
        <v>46</v>
      </c>
      <c r="B160" s="13" t="s">
        <v>72</v>
      </c>
      <c r="C160" s="13" t="s">
        <v>45</v>
      </c>
      <c r="D160" s="13" t="s">
        <v>165</v>
      </c>
      <c r="E160" s="13" t="s">
        <v>16</v>
      </c>
      <c r="F160" s="15">
        <v>1241.25</v>
      </c>
      <c r="G160" s="16">
        <v>685</v>
      </c>
      <c r="H160" s="28">
        <v>1361.34</v>
      </c>
      <c r="I160" s="18">
        <f t="shared" si="9"/>
        <v>1.096749244712991</v>
      </c>
    </row>
    <row r="161" spans="1:9" ht="24" outlineLevel="1" x14ac:dyDescent="0.2">
      <c r="A161" s="13" t="s">
        <v>86</v>
      </c>
      <c r="B161" s="13" t="s">
        <v>72</v>
      </c>
      <c r="C161" s="13" t="s">
        <v>45</v>
      </c>
      <c r="D161" s="13" t="s">
        <v>85</v>
      </c>
      <c r="E161" s="13" t="s">
        <v>16</v>
      </c>
      <c r="F161" s="15">
        <v>37.5</v>
      </c>
      <c r="G161" s="16">
        <v>100</v>
      </c>
      <c r="H161" s="28">
        <v>30.1</v>
      </c>
      <c r="I161" s="18">
        <f t="shared" si="9"/>
        <v>0.80266666666666675</v>
      </c>
    </row>
    <row r="162" spans="1:9" ht="36" outlineLevel="1" x14ac:dyDescent="0.2">
      <c r="A162" s="13" t="s">
        <v>88</v>
      </c>
      <c r="B162" s="13" t="s">
        <v>72</v>
      </c>
      <c r="C162" s="13" t="s">
        <v>45</v>
      </c>
      <c r="D162" s="13" t="s">
        <v>87</v>
      </c>
      <c r="E162" s="13" t="s">
        <v>16</v>
      </c>
      <c r="F162" s="15">
        <v>289.23749999999995</v>
      </c>
      <c r="G162" s="16">
        <v>206.58</v>
      </c>
      <c r="H162" s="28">
        <v>209.08</v>
      </c>
      <c r="I162" s="18">
        <f t="shared" si="9"/>
        <v>0.72286615670512999</v>
      </c>
    </row>
    <row r="163" spans="1:9" ht="24" outlineLevel="1" x14ac:dyDescent="0.2">
      <c r="A163" s="13" t="s">
        <v>90</v>
      </c>
      <c r="B163" s="13" t="s">
        <v>72</v>
      </c>
      <c r="C163" s="13" t="s">
        <v>45</v>
      </c>
      <c r="D163" s="13" t="s">
        <v>89</v>
      </c>
      <c r="E163" s="13" t="s">
        <v>16</v>
      </c>
      <c r="F163" s="15">
        <v>75</v>
      </c>
      <c r="G163" s="16">
        <v>100</v>
      </c>
      <c r="H163" s="28">
        <v>71.400000000000006</v>
      </c>
      <c r="I163" s="18">
        <v>0.71399999999999997</v>
      </c>
    </row>
    <row r="164" spans="1:9" outlineLevel="1" x14ac:dyDescent="0.2">
      <c r="A164" s="19" t="s">
        <v>143</v>
      </c>
      <c r="B164" s="19" t="s">
        <v>72</v>
      </c>
      <c r="C164" s="19" t="s">
        <v>93</v>
      </c>
      <c r="D164" s="19"/>
      <c r="E164" s="19"/>
      <c r="F164" s="21">
        <f>SUM(F165:F173)</f>
        <v>14830.72</v>
      </c>
      <c r="G164" s="21">
        <f>SUM(G165:G173)</f>
        <v>15714.369999999999</v>
      </c>
      <c r="H164" s="21">
        <f>SUM(H165:H173)</f>
        <v>14925.269999999999</v>
      </c>
      <c r="I164" s="22">
        <f t="shared" si="9"/>
        <v>1.0063752804988564</v>
      </c>
    </row>
    <row r="165" spans="1:9" ht="24" outlineLevel="1" x14ac:dyDescent="0.2">
      <c r="A165" s="13" t="s">
        <v>95</v>
      </c>
      <c r="B165" s="13" t="s">
        <v>72</v>
      </c>
      <c r="C165" s="13" t="s">
        <v>93</v>
      </c>
      <c r="D165" s="13" t="s">
        <v>94</v>
      </c>
      <c r="E165" s="13" t="s">
        <v>27</v>
      </c>
      <c r="F165" s="15">
        <v>75</v>
      </c>
      <c r="G165" s="16">
        <v>100</v>
      </c>
      <c r="H165" s="28">
        <v>79</v>
      </c>
      <c r="I165" s="18">
        <f t="shared" si="9"/>
        <v>1.0533333333333332</v>
      </c>
    </row>
    <row r="166" spans="1:9" ht="24" outlineLevel="1" x14ac:dyDescent="0.2">
      <c r="A166" s="13" t="s">
        <v>9</v>
      </c>
      <c r="B166" s="13" t="s">
        <v>72</v>
      </c>
      <c r="C166" s="13" t="s">
        <v>93</v>
      </c>
      <c r="D166" s="13" t="s">
        <v>96</v>
      </c>
      <c r="E166" s="13" t="s">
        <v>10</v>
      </c>
      <c r="F166" s="15">
        <v>9411.36</v>
      </c>
      <c r="G166" s="16">
        <v>9195.27</v>
      </c>
      <c r="H166" s="28">
        <v>9649.06</v>
      </c>
      <c r="I166" s="18">
        <f t="shared" si="9"/>
        <v>1.0252567110385746</v>
      </c>
    </row>
    <row r="167" spans="1:9" ht="24" outlineLevel="1" x14ac:dyDescent="0.2">
      <c r="A167" s="13" t="s">
        <v>9</v>
      </c>
      <c r="B167" s="13" t="s">
        <v>72</v>
      </c>
      <c r="C167" s="13" t="s">
        <v>93</v>
      </c>
      <c r="D167" s="13" t="s">
        <v>96</v>
      </c>
      <c r="E167" s="13" t="s">
        <v>11</v>
      </c>
      <c r="F167" s="15">
        <v>2842.23</v>
      </c>
      <c r="G167" s="16">
        <v>2776.97</v>
      </c>
      <c r="H167" s="28">
        <v>2937.98</v>
      </c>
      <c r="I167" s="18">
        <f t="shared" si="9"/>
        <v>1.0336883362711673</v>
      </c>
    </row>
    <row r="168" spans="1:9" ht="36" outlineLevel="1" x14ac:dyDescent="0.2">
      <c r="A168" s="13" t="s">
        <v>202</v>
      </c>
      <c r="B168" s="13" t="s">
        <v>72</v>
      </c>
      <c r="C168" s="13" t="s">
        <v>93</v>
      </c>
      <c r="D168" s="13" t="s">
        <v>197</v>
      </c>
      <c r="E168" s="13" t="s">
        <v>10</v>
      </c>
      <c r="F168" s="15">
        <v>166</v>
      </c>
      <c r="G168" s="16">
        <v>166</v>
      </c>
      <c r="H168" s="28">
        <v>166</v>
      </c>
      <c r="I168" s="18">
        <f t="shared" si="9"/>
        <v>1</v>
      </c>
    </row>
    <row r="169" spans="1:9" ht="36" outlineLevel="1" x14ac:dyDescent="0.2">
      <c r="A169" s="13" t="s">
        <v>202</v>
      </c>
      <c r="B169" s="13" t="s">
        <v>72</v>
      </c>
      <c r="C169" s="13" t="s">
        <v>93</v>
      </c>
      <c r="D169" s="13" t="s">
        <v>197</v>
      </c>
      <c r="E169" s="13" t="s">
        <v>11</v>
      </c>
      <c r="F169" s="15">
        <v>50.13</v>
      </c>
      <c r="G169" s="16">
        <v>50.13</v>
      </c>
      <c r="H169" s="28">
        <v>50.13</v>
      </c>
      <c r="I169" s="18">
        <f t="shared" si="9"/>
        <v>1</v>
      </c>
    </row>
    <row r="170" spans="1:9" ht="24" outlineLevel="1" x14ac:dyDescent="0.2">
      <c r="A170" s="13" t="s">
        <v>188</v>
      </c>
      <c r="B170" s="13" t="s">
        <v>72</v>
      </c>
      <c r="C170" s="13" t="s">
        <v>93</v>
      </c>
      <c r="D170" s="13" t="s">
        <v>96</v>
      </c>
      <c r="E170" s="13" t="s">
        <v>168</v>
      </c>
      <c r="F170" s="15">
        <v>246</v>
      </c>
      <c r="G170" s="16"/>
      <c r="H170" s="28">
        <v>48.45</v>
      </c>
      <c r="I170" s="18">
        <f t="shared" si="9"/>
        <v>0.19695121951219513</v>
      </c>
    </row>
    <row r="171" spans="1:9" ht="24" outlineLevel="1" x14ac:dyDescent="0.2">
      <c r="A171" s="13" t="s">
        <v>9</v>
      </c>
      <c r="B171" s="13" t="s">
        <v>72</v>
      </c>
      <c r="C171" s="13" t="s">
        <v>93</v>
      </c>
      <c r="D171" s="13" t="s">
        <v>96</v>
      </c>
      <c r="E171" s="13" t="s">
        <v>16</v>
      </c>
      <c r="F171" s="15">
        <v>1755</v>
      </c>
      <c r="G171" s="16">
        <v>3366</v>
      </c>
      <c r="H171" s="28">
        <v>1737.92</v>
      </c>
      <c r="I171" s="18">
        <f t="shared" si="9"/>
        <v>0.99026780626780631</v>
      </c>
    </row>
    <row r="172" spans="1:9" outlineLevel="1" x14ac:dyDescent="0.2">
      <c r="A172" s="13" t="s">
        <v>189</v>
      </c>
      <c r="B172" s="13" t="s">
        <v>72</v>
      </c>
      <c r="C172" s="13" t="s">
        <v>93</v>
      </c>
      <c r="D172" s="13" t="s">
        <v>96</v>
      </c>
      <c r="E172" s="13" t="s">
        <v>169</v>
      </c>
      <c r="F172" s="15">
        <v>262.5</v>
      </c>
      <c r="G172" s="16"/>
      <c r="H172" s="28">
        <v>228.77</v>
      </c>
      <c r="I172" s="18">
        <f t="shared" si="9"/>
        <v>0.87150476190476189</v>
      </c>
    </row>
    <row r="173" spans="1:9" ht="24" outlineLevel="1" x14ac:dyDescent="0.2">
      <c r="A173" s="13" t="s">
        <v>9</v>
      </c>
      <c r="B173" s="13" t="s">
        <v>72</v>
      </c>
      <c r="C173" s="13" t="s">
        <v>93</v>
      </c>
      <c r="D173" s="13" t="s">
        <v>96</v>
      </c>
      <c r="E173" s="13" t="s">
        <v>17</v>
      </c>
      <c r="F173" s="15">
        <v>22.5</v>
      </c>
      <c r="G173" s="16">
        <v>60</v>
      </c>
      <c r="H173" s="28">
        <v>27.96</v>
      </c>
      <c r="I173" s="18">
        <f t="shared" si="9"/>
        <v>1.2426666666666668</v>
      </c>
    </row>
    <row r="174" spans="1:9" outlineLevel="1" x14ac:dyDescent="0.2">
      <c r="A174" s="19" t="s">
        <v>132</v>
      </c>
      <c r="B174" s="19" t="s">
        <v>72</v>
      </c>
      <c r="C174" s="19" t="s">
        <v>144</v>
      </c>
      <c r="D174" s="19"/>
      <c r="E174" s="19"/>
      <c r="F174" s="21">
        <f>SUM(F175:F179)</f>
        <v>16838.099999999999</v>
      </c>
      <c r="G174" s="21">
        <f>SUM(G175:G179)</f>
        <v>21002.400000000001</v>
      </c>
      <c r="H174" s="21">
        <f>SUM(H175:H179)</f>
        <v>17278.400000000001</v>
      </c>
      <c r="I174" s="22">
        <f t="shared" si="9"/>
        <v>1.0261490310664507</v>
      </c>
    </row>
    <row r="175" spans="1:9" ht="48" outlineLevel="1" x14ac:dyDescent="0.2">
      <c r="A175" s="13" t="s">
        <v>99</v>
      </c>
      <c r="B175" s="13" t="s">
        <v>72</v>
      </c>
      <c r="C175" s="13" t="s">
        <v>97</v>
      </c>
      <c r="D175" s="13" t="s">
        <v>98</v>
      </c>
      <c r="E175" s="13" t="s">
        <v>161</v>
      </c>
      <c r="F175" s="15">
        <v>8694.6749999999993</v>
      </c>
      <c r="G175" s="16">
        <v>12075.2</v>
      </c>
      <c r="H175" s="28">
        <v>9199.52</v>
      </c>
      <c r="I175" s="18">
        <f t="shared" si="9"/>
        <v>1.0580636999082773</v>
      </c>
    </row>
    <row r="176" spans="1:9" ht="36" outlineLevel="1" x14ac:dyDescent="0.2">
      <c r="A176" s="13" t="s">
        <v>102</v>
      </c>
      <c r="B176" s="13" t="s">
        <v>72</v>
      </c>
      <c r="C176" s="13" t="s">
        <v>97</v>
      </c>
      <c r="D176" s="13" t="s">
        <v>101</v>
      </c>
      <c r="E176" s="13" t="s">
        <v>100</v>
      </c>
      <c r="F176" s="15">
        <v>5653.2749999999996</v>
      </c>
      <c r="G176" s="16">
        <v>5831.5</v>
      </c>
      <c r="H176" s="28">
        <v>5459.76</v>
      </c>
      <c r="I176" s="18">
        <f t="shared" si="9"/>
        <v>0.96576939915358806</v>
      </c>
    </row>
    <row r="177" spans="1:10" ht="36" outlineLevel="1" x14ac:dyDescent="0.2">
      <c r="A177" s="13" t="s">
        <v>104</v>
      </c>
      <c r="B177" s="13" t="s">
        <v>72</v>
      </c>
      <c r="C177" s="13" t="s">
        <v>97</v>
      </c>
      <c r="D177" s="13" t="s">
        <v>103</v>
      </c>
      <c r="E177" s="13" t="s">
        <v>100</v>
      </c>
      <c r="F177" s="15">
        <v>7.5</v>
      </c>
      <c r="G177" s="16">
        <v>22</v>
      </c>
      <c r="H177" s="28">
        <v>0</v>
      </c>
      <c r="I177" s="18">
        <f t="shared" ref="I177:I208" si="14">H177/F177</f>
        <v>0</v>
      </c>
    </row>
    <row r="178" spans="1:10" outlineLevel="1" x14ac:dyDescent="0.2">
      <c r="A178" s="13" t="s">
        <v>106</v>
      </c>
      <c r="B178" s="13" t="s">
        <v>72</v>
      </c>
      <c r="C178" s="13" t="s">
        <v>53</v>
      </c>
      <c r="D178" s="13" t="s">
        <v>105</v>
      </c>
      <c r="E178" s="13" t="s">
        <v>10</v>
      </c>
      <c r="F178" s="15">
        <v>1906.8000000000002</v>
      </c>
      <c r="G178" s="16">
        <v>2360.98</v>
      </c>
      <c r="H178" s="28">
        <v>2004.58</v>
      </c>
      <c r="I178" s="18">
        <f t="shared" si="14"/>
        <v>1.0512796307950492</v>
      </c>
    </row>
    <row r="179" spans="1:10" outlineLevel="1" x14ac:dyDescent="0.2">
      <c r="A179" s="13" t="s">
        <v>106</v>
      </c>
      <c r="B179" s="13" t="s">
        <v>72</v>
      </c>
      <c r="C179" s="13" t="s">
        <v>53</v>
      </c>
      <c r="D179" s="13" t="s">
        <v>105</v>
      </c>
      <c r="E179" s="13" t="s">
        <v>11</v>
      </c>
      <c r="F179" s="15">
        <v>575.84999999999991</v>
      </c>
      <c r="G179" s="16">
        <v>712.72</v>
      </c>
      <c r="H179" s="28">
        <v>614.54</v>
      </c>
      <c r="I179" s="18">
        <f t="shared" si="14"/>
        <v>1.0671876356690111</v>
      </c>
    </row>
    <row r="180" spans="1:10" outlineLevel="1" x14ac:dyDescent="0.2">
      <c r="A180" s="19" t="s">
        <v>133</v>
      </c>
      <c r="B180" s="19" t="s">
        <v>147</v>
      </c>
      <c r="C180" s="19" t="s">
        <v>134</v>
      </c>
      <c r="D180" s="13"/>
      <c r="E180" s="13"/>
      <c r="F180" s="42">
        <f>F183+F184+F185+F186+F187+F188+F189+F190+F191+F192+F193+F194+F197+F198+F181+F195+F196+F182</f>
        <v>44344.162500000006</v>
      </c>
      <c r="G180" s="42">
        <f t="shared" ref="G180:H180" si="15">G183+G184+G185+G186+G187+G188+G189+G190+G191+G192+G193+G194+G197+G198+G181+G195+G196+G182</f>
        <v>52.08</v>
      </c>
      <c r="H180" s="42">
        <f t="shared" si="15"/>
        <v>39726.400000000001</v>
      </c>
      <c r="I180" s="43">
        <f t="shared" si="14"/>
        <v>0.89586538025157192</v>
      </c>
      <c r="J180" s="29"/>
    </row>
    <row r="181" spans="1:10" outlineLevel="1" x14ac:dyDescent="0.2">
      <c r="A181" s="13" t="s">
        <v>22</v>
      </c>
      <c r="B181" s="19" t="s">
        <v>147</v>
      </c>
      <c r="C181" s="19" t="s">
        <v>20</v>
      </c>
      <c r="D181" s="13" t="s">
        <v>23</v>
      </c>
      <c r="E181" s="13" t="s">
        <v>16</v>
      </c>
      <c r="F181" s="42">
        <v>487.5</v>
      </c>
      <c r="G181" s="42"/>
      <c r="H181" s="42">
        <v>0</v>
      </c>
      <c r="I181" s="43">
        <f t="shared" si="14"/>
        <v>0</v>
      </c>
    </row>
    <row r="182" spans="1:10" ht="24" outlineLevel="1" x14ac:dyDescent="0.2">
      <c r="A182" s="13" t="s">
        <v>86</v>
      </c>
      <c r="B182" s="13"/>
      <c r="C182" s="13" t="s">
        <v>45</v>
      </c>
      <c r="D182" s="13" t="s">
        <v>165</v>
      </c>
      <c r="E182" s="13" t="s">
        <v>16</v>
      </c>
      <c r="F182" s="15">
        <v>242.25</v>
      </c>
      <c r="G182" s="15"/>
      <c r="H182" s="15">
        <v>266.75</v>
      </c>
      <c r="I182" s="43">
        <f t="shared" si="14"/>
        <v>1.1011351909184726</v>
      </c>
    </row>
    <row r="183" spans="1:10" ht="24" outlineLevel="1" x14ac:dyDescent="0.2">
      <c r="A183" s="13" t="s">
        <v>42</v>
      </c>
      <c r="B183" s="13" t="s">
        <v>147</v>
      </c>
      <c r="C183" s="13" t="s">
        <v>56</v>
      </c>
      <c r="D183" s="13" t="s">
        <v>57</v>
      </c>
      <c r="E183" s="13" t="s">
        <v>43</v>
      </c>
      <c r="F183" s="15">
        <v>22261.9575</v>
      </c>
      <c r="G183" s="15"/>
      <c r="H183" s="15">
        <v>21154.09</v>
      </c>
      <c r="I183" s="18">
        <f t="shared" si="14"/>
        <v>0.95023494676961806</v>
      </c>
    </row>
    <row r="184" spans="1:10" ht="24" outlineLevel="1" x14ac:dyDescent="0.2">
      <c r="A184" s="13" t="s">
        <v>42</v>
      </c>
      <c r="B184" s="13" t="s">
        <v>147</v>
      </c>
      <c r="C184" s="13" t="s">
        <v>56</v>
      </c>
      <c r="D184" s="13" t="s">
        <v>57</v>
      </c>
      <c r="E184" s="13" t="s">
        <v>58</v>
      </c>
      <c r="F184" s="15">
        <v>654.90000000000009</v>
      </c>
      <c r="G184" s="15"/>
      <c r="H184" s="15">
        <v>486.14</v>
      </c>
      <c r="I184" s="18">
        <f t="shared" si="14"/>
        <v>0.74231180332875235</v>
      </c>
    </row>
    <row r="185" spans="1:10" ht="24" outlineLevel="1" x14ac:dyDescent="0.2">
      <c r="A185" s="13" t="s">
        <v>42</v>
      </c>
      <c r="B185" s="13" t="s">
        <v>147</v>
      </c>
      <c r="C185" s="13" t="s">
        <v>56</v>
      </c>
      <c r="D185" s="13" t="s">
        <v>57</v>
      </c>
      <c r="E185" s="13" t="s">
        <v>59</v>
      </c>
      <c r="F185" s="15">
        <v>830.09999999999991</v>
      </c>
      <c r="G185" s="15"/>
      <c r="H185" s="15">
        <v>899.29</v>
      </c>
      <c r="I185" s="18">
        <f t="shared" si="14"/>
        <v>1.0833514034453682</v>
      </c>
    </row>
    <row r="186" spans="1:10" ht="24" outlineLevel="1" x14ac:dyDescent="0.2">
      <c r="A186" s="13" t="s">
        <v>42</v>
      </c>
      <c r="B186" s="13" t="s">
        <v>147</v>
      </c>
      <c r="C186" s="13" t="s">
        <v>56</v>
      </c>
      <c r="D186" s="13" t="s">
        <v>57</v>
      </c>
      <c r="E186" s="13" t="s">
        <v>44</v>
      </c>
      <c r="F186" s="15">
        <v>6726.8250000000007</v>
      </c>
      <c r="G186" s="15"/>
      <c r="H186" s="15">
        <v>6368.29</v>
      </c>
      <c r="I186" s="18">
        <f t="shared" si="14"/>
        <v>0.94670070947289386</v>
      </c>
    </row>
    <row r="187" spans="1:10" ht="24" outlineLevel="1" x14ac:dyDescent="0.2">
      <c r="A187" s="13" t="s">
        <v>42</v>
      </c>
      <c r="B187" s="13" t="s">
        <v>147</v>
      </c>
      <c r="C187" s="13" t="s">
        <v>56</v>
      </c>
      <c r="D187" s="13" t="s">
        <v>57</v>
      </c>
      <c r="E187" s="13" t="s">
        <v>16</v>
      </c>
      <c r="F187" s="15">
        <v>5611.875</v>
      </c>
      <c r="G187" s="15"/>
      <c r="H187" s="15">
        <v>4663.7299999999996</v>
      </c>
      <c r="I187" s="18">
        <f t="shared" si="14"/>
        <v>0.83104666443924702</v>
      </c>
    </row>
    <row r="188" spans="1:10" outlineLevel="1" x14ac:dyDescent="0.2">
      <c r="A188" s="13" t="s">
        <v>189</v>
      </c>
      <c r="B188" s="13" t="s">
        <v>147</v>
      </c>
      <c r="C188" s="13" t="s">
        <v>56</v>
      </c>
      <c r="D188" s="13" t="s">
        <v>57</v>
      </c>
      <c r="E188" s="13" t="s">
        <v>169</v>
      </c>
      <c r="F188" s="15">
        <v>2827.5</v>
      </c>
      <c r="G188" s="15"/>
      <c r="H188" s="15">
        <v>1961.73</v>
      </c>
      <c r="I188" s="18">
        <f t="shared" si="14"/>
        <v>0.69380371352785142</v>
      </c>
    </row>
    <row r="189" spans="1:10" ht="24" outlineLevel="1" x14ac:dyDescent="0.2">
      <c r="A189" s="13" t="s">
        <v>42</v>
      </c>
      <c r="B189" s="13" t="s">
        <v>147</v>
      </c>
      <c r="C189" s="13" t="s">
        <v>56</v>
      </c>
      <c r="D189" s="13" t="s">
        <v>57</v>
      </c>
      <c r="E189" s="13" t="s">
        <v>17</v>
      </c>
      <c r="F189" s="15">
        <v>1444.08</v>
      </c>
      <c r="G189" s="15"/>
      <c r="H189" s="15">
        <v>1205.42</v>
      </c>
      <c r="I189" s="18">
        <f t="shared" si="14"/>
        <v>0.83473214780344585</v>
      </c>
    </row>
    <row r="190" spans="1:10" ht="24" outlineLevel="1" x14ac:dyDescent="0.2">
      <c r="A190" s="13" t="s">
        <v>42</v>
      </c>
      <c r="B190" s="13" t="s">
        <v>147</v>
      </c>
      <c r="C190" s="13" t="s">
        <v>56</v>
      </c>
      <c r="D190" s="13" t="s">
        <v>57</v>
      </c>
      <c r="E190" s="13" t="s">
        <v>18</v>
      </c>
      <c r="F190" s="15">
        <v>4.92</v>
      </c>
      <c r="G190" s="15"/>
      <c r="H190" s="15">
        <v>1.1399999999999999</v>
      </c>
      <c r="I190" s="18">
        <f t="shared" si="14"/>
        <v>0.23170731707317072</v>
      </c>
    </row>
    <row r="191" spans="1:10" ht="24" outlineLevel="1" x14ac:dyDescent="0.2">
      <c r="A191" s="13" t="s">
        <v>42</v>
      </c>
      <c r="B191" s="13" t="s">
        <v>147</v>
      </c>
      <c r="C191" s="13" t="s">
        <v>56</v>
      </c>
      <c r="D191" s="13" t="s">
        <v>57</v>
      </c>
      <c r="E191" s="13" t="s">
        <v>19</v>
      </c>
      <c r="F191" s="15">
        <v>3</v>
      </c>
      <c r="G191" s="15"/>
      <c r="H191" s="15">
        <v>2.0699999999999998</v>
      </c>
      <c r="I191" s="18">
        <f t="shared" si="14"/>
        <v>0.69</v>
      </c>
    </row>
    <row r="192" spans="1:10" ht="72" outlineLevel="1" x14ac:dyDescent="0.2">
      <c r="A192" s="13" t="s">
        <v>148</v>
      </c>
      <c r="B192" s="13" t="s">
        <v>147</v>
      </c>
      <c r="C192" s="13" t="s">
        <v>60</v>
      </c>
      <c r="D192" s="13" t="s">
        <v>61</v>
      </c>
      <c r="E192" s="13" t="s">
        <v>27</v>
      </c>
      <c r="F192" s="15">
        <v>450</v>
      </c>
      <c r="G192" s="16"/>
      <c r="H192" s="28">
        <v>360</v>
      </c>
      <c r="I192" s="18">
        <f t="shared" si="14"/>
        <v>0.8</v>
      </c>
    </row>
    <row r="193" spans="1:9" ht="24" outlineLevel="1" x14ac:dyDescent="0.2">
      <c r="A193" s="13" t="s">
        <v>9</v>
      </c>
      <c r="B193" s="13" t="s">
        <v>147</v>
      </c>
      <c r="C193" s="13" t="s">
        <v>62</v>
      </c>
      <c r="D193" s="13" t="s">
        <v>63</v>
      </c>
      <c r="E193" s="13" t="s">
        <v>10</v>
      </c>
      <c r="F193" s="15">
        <v>1322.58</v>
      </c>
      <c r="G193" s="16"/>
      <c r="H193" s="28">
        <v>1186.3599999999999</v>
      </c>
      <c r="I193" s="18">
        <f t="shared" si="14"/>
        <v>0.89700434000211704</v>
      </c>
    </row>
    <row r="194" spans="1:9" ht="24" outlineLevel="1" x14ac:dyDescent="0.2">
      <c r="A194" s="13" t="s">
        <v>9</v>
      </c>
      <c r="B194" s="13" t="s">
        <v>147</v>
      </c>
      <c r="C194" s="13" t="s">
        <v>62</v>
      </c>
      <c r="D194" s="13" t="s">
        <v>63</v>
      </c>
      <c r="E194" s="13" t="s">
        <v>11</v>
      </c>
      <c r="F194" s="15">
        <v>389.59500000000003</v>
      </c>
      <c r="G194" s="16"/>
      <c r="H194" s="28">
        <v>353.07</v>
      </c>
      <c r="I194" s="18">
        <f t="shared" si="14"/>
        <v>0.90624879682747461</v>
      </c>
    </row>
    <row r="195" spans="1:9" ht="36" outlineLevel="1" x14ac:dyDescent="0.2">
      <c r="A195" s="13" t="s">
        <v>202</v>
      </c>
      <c r="B195" s="13" t="s">
        <v>147</v>
      </c>
      <c r="C195" s="13" t="s">
        <v>62</v>
      </c>
      <c r="D195" s="13" t="s">
        <v>197</v>
      </c>
      <c r="E195" s="13" t="s">
        <v>10</v>
      </c>
      <c r="F195" s="15">
        <v>40</v>
      </c>
      <c r="G195" s="16">
        <v>40</v>
      </c>
      <c r="H195" s="28">
        <v>40</v>
      </c>
      <c r="I195" s="18">
        <f t="shared" si="14"/>
        <v>1</v>
      </c>
    </row>
    <row r="196" spans="1:9" ht="36" outlineLevel="1" x14ac:dyDescent="0.2">
      <c r="A196" s="13" t="s">
        <v>202</v>
      </c>
      <c r="B196" s="13" t="s">
        <v>147</v>
      </c>
      <c r="C196" s="13" t="s">
        <v>62</v>
      </c>
      <c r="D196" s="13" t="s">
        <v>197</v>
      </c>
      <c r="E196" s="13" t="s">
        <v>11</v>
      </c>
      <c r="F196" s="15">
        <v>12.08</v>
      </c>
      <c r="G196" s="16">
        <v>12.08</v>
      </c>
      <c r="H196" s="28">
        <v>12.08</v>
      </c>
      <c r="I196" s="18">
        <f t="shared" si="14"/>
        <v>1</v>
      </c>
    </row>
    <row r="197" spans="1:9" ht="24" outlineLevel="1" x14ac:dyDescent="0.2">
      <c r="A197" s="13" t="s">
        <v>9</v>
      </c>
      <c r="B197" s="13" t="s">
        <v>147</v>
      </c>
      <c r="C197" s="13" t="s">
        <v>62</v>
      </c>
      <c r="D197" s="13" t="s">
        <v>63</v>
      </c>
      <c r="E197" s="13" t="s">
        <v>16</v>
      </c>
      <c r="F197" s="15">
        <v>1027.5</v>
      </c>
      <c r="G197" s="16"/>
      <c r="H197" s="28">
        <v>766.24</v>
      </c>
      <c r="I197" s="18">
        <f t="shared" si="14"/>
        <v>0.74573236009732358</v>
      </c>
    </row>
    <row r="198" spans="1:9" ht="24" outlineLevel="1" x14ac:dyDescent="0.2">
      <c r="A198" s="13" t="s">
        <v>9</v>
      </c>
      <c r="B198" s="13" t="s">
        <v>147</v>
      </c>
      <c r="C198" s="13" t="s">
        <v>62</v>
      </c>
      <c r="D198" s="13" t="s">
        <v>63</v>
      </c>
      <c r="E198" s="13" t="s">
        <v>17</v>
      </c>
      <c r="F198" s="15">
        <v>7.5</v>
      </c>
      <c r="G198" s="16"/>
      <c r="H198" s="28">
        <v>0</v>
      </c>
      <c r="I198" s="18">
        <f t="shared" si="14"/>
        <v>0</v>
      </c>
    </row>
    <row r="199" spans="1:9" x14ac:dyDescent="0.2">
      <c r="A199" s="19" t="s">
        <v>145</v>
      </c>
      <c r="B199" s="19" t="s">
        <v>107</v>
      </c>
      <c r="C199" s="19"/>
      <c r="D199" s="19"/>
      <c r="E199" s="19"/>
      <c r="F199" s="31">
        <f>F200+F201+F202+F205+F206+F207+F208+F203+F204</f>
        <v>48791.737500000003</v>
      </c>
      <c r="G199" s="31">
        <f t="shared" ref="G199:H199" si="16">G200+G201+G202+G205+G206+G207+G208+G203+G204</f>
        <v>38870.69</v>
      </c>
      <c r="H199" s="31">
        <f t="shared" si="16"/>
        <v>38191.19</v>
      </c>
      <c r="I199" s="32">
        <f t="shared" si="14"/>
        <v>0.78273888073774789</v>
      </c>
    </row>
    <row r="200" spans="1:9" ht="24" outlineLevel="1" x14ac:dyDescent="0.2">
      <c r="A200" s="13" t="s">
        <v>9</v>
      </c>
      <c r="B200" s="13" t="s">
        <v>107</v>
      </c>
      <c r="C200" s="13" t="s">
        <v>65</v>
      </c>
      <c r="D200" s="13" t="s">
        <v>108</v>
      </c>
      <c r="E200" s="13" t="s">
        <v>10</v>
      </c>
      <c r="F200" s="15">
        <v>4341.72</v>
      </c>
      <c r="G200" s="16">
        <v>4598.59</v>
      </c>
      <c r="H200" s="28">
        <v>4352.78</v>
      </c>
      <c r="I200" s="18">
        <f t="shared" si="14"/>
        <v>1.0025473775370128</v>
      </c>
    </row>
    <row r="201" spans="1:9" ht="24" outlineLevel="1" x14ac:dyDescent="0.2">
      <c r="A201" s="13" t="s">
        <v>9</v>
      </c>
      <c r="B201" s="13" t="s">
        <v>107</v>
      </c>
      <c r="C201" s="13" t="s">
        <v>65</v>
      </c>
      <c r="D201" s="13" t="s">
        <v>108</v>
      </c>
      <c r="E201" s="13" t="s">
        <v>15</v>
      </c>
      <c r="F201" s="15">
        <v>22.5</v>
      </c>
      <c r="G201" s="16">
        <v>26.4</v>
      </c>
      <c r="H201" s="28">
        <v>19.75</v>
      </c>
      <c r="I201" s="18">
        <f t="shared" si="14"/>
        <v>0.87777777777777777</v>
      </c>
    </row>
    <row r="202" spans="1:9" ht="24" outlineLevel="1" x14ac:dyDescent="0.2">
      <c r="A202" s="13" t="s">
        <v>9</v>
      </c>
      <c r="B202" s="13" t="s">
        <v>107</v>
      </c>
      <c r="C202" s="13" t="s">
        <v>65</v>
      </c>
      <c r="D202" s="13" t="s">
        <v>108</v>
      </c>
      <c r="E202" s="13" t="s">
        <v>11</v>
      </c>
      <c r="F202" s="15">
        <v>1308.6374999999998</v>
      </c>
      <c r="G202" s="16">
        <v>1388.78</v>
      </c>
      <c r="H202" s="28">
        <v>1294.8</v>
      </c>
      <c r="I202" s="18">
        <f t="shared" si="14"/>
        <v>0.98942602515975597</v>
      </c>
    </row>
    <row r="203" spans="1:9" ht="36" outlineLevel="1" x14ac:dyDescent="0.2">
      <c r="A203" s="13" t="s">
        <v>202</v>
      </c>
      <c r="B203" s="13" t="s">
        <v>107</v>
      </c>
      <c r="C203" s="13" t="s">
        <v>65</v>
      </c>
      <c r="D203" s="13" t="s">
        <v>197</v>
      </c>
      <c r="E203" s="13" t="s">
        <v>10</v>
      </c>
      <c r="F203" s="15">
        <v>250</v>
      </c>
      <c r="G203" s="16">
        <v>250</v>
      </c>
      <c r="H203" s="28">
        <v>250</v>
      </c>
      <c r="I203" s="18">
        <f t="shared" si="14"/>
        <v>1</v>
      </c>
    </row>
    <row r="204" spans="1:9" ht="36" outlineLevel="1" x14ac:dyDescent="0.2">
      <c r="A204" s="13" t="s">
        <v>202</v>
      </c>
      <c r="B204" s="13" t="s">
        <v>107</v>
      </c>
      <c r="C204" s="13" t="s">
        <v>65</v>
      </c>
      <c r="D204" s="13" t="s">
        <v>197</v>
      </c>
      <c r="E204" s="13" t="s">
        <v>11</v>
      </c>
      <c r="F204" s="15">
        <v>76.040000000000006</v>
      </c>
      <c r="G204" s="16">
        <v>76.040000000000006</v>
      </c>
      <c r="H204" s="28">
        <v>76.040000000000006</v>
      </c>
      <c r="I204" s="18">
        <f t="shared" si="14"/>
        <v>1</v>
      </c>
    </row>
    <row r="205" spans="1:9" ht="24" outlineLevel="1" x14ac:dyDescent="0.2">
      <c r="A205" s="13" t="s">
        <v>188</v>
      </c>
      <c r="B205" s="13" t="s">
        <v>107</v>
      </c>
      <c r="C205" s="13" t="s">
        <v>65</v>
      </c>
      <c r="D205" s="13" t="s">
        <v>108</v>
      </c>
      <c r="E205" s="13" t="s">
        <v>168</v>
      </c>
      <c r="F205" s="15">
        <v>213.75</v>
      </c>
      <c r="G205" s="16">
        <v>213.75</v>
      </c>
      <c r="H205" s="28">
        <v>104.93</v>
      </c>
      <c r="I205" s="18">
        <f t="shared" si="14"/>
        <v>0.49090058479532167</v>
      </c>
    </row>
    <row r="206" spans="1:9" ht="24" outlineLevel="1" x14ac:dyDescent="0.2">
      <c r="A206" s="13" t="s">
        <v>9</v>
      </c>
      <c r="B206" s="13" t="s">
        <v>107</v>
      </c>
      <c r="C206" s="13" t="s">
        <v>65</v>
      </c>
      <c r="D206" s="13" t="s">
        <v>108</v>
      </c>
      <c r="E206" s="13" t="s">
        <v>16</v>
      </c>
      <c r="F206" s="15">
        <v>1904.79</v>
      </c>
      <c r="G206" s="16">
        <v>1904.79</v>
      </c>
      <c r="H206" s="28">
        <v>205.78</v>
      </c>
      <c r="I206" s="18">
        <f t="shared" si="14"/>
        <v>0.10803290651462891</v>
      </c>
    </row>
    <row r="207" spans="1:9" ht="24" outlineLevel="1" x14ac:dyDescent="0.2">
      <c r="A207" s="13" t="s">
        <v>9</v>
      </c>
      <c r="B207" s="13" t="s">
        <v>107</v>
      </c>
      <c r="C207" s="13" t="s">
        <v>65</v>
      </c>
      <c r="D207" s="13" t="s">
        <v>108</v>
      </c>
      <c r="E207" s="13" t="s">
        <v>17</v>
      </c>
      <c r="F207" s="15">
        <v>22.5</v>
      </c>
      <c r="G207" s="16">
        <v>22.5</v>
      </c>
      <c r="H207" s="28">
        <v>0.11</v>
      </c>
      <c r="I207" s="18">
        <f t="shared" si="14"/>
        <v>4.8888888888888888E-3</v>
      </c>
    </row>
    <row r="208" spans="1:9" ht="24" outlineLevel="1" x14ac:dyDescent="0.2">
      <c r="A208" s="13" t="s">
        <v>113</v>
      </c>
      <c r="B208" s="13" t="s">
        <v>107</v>
      </c>
      <c r="C208" s="13" t="s">
        <v>112</v>
      </c>
      <c r="D208" s="13" t="s">
        <v>187</v>
      </c>
      <c r="E208" s="13" t="s">
        <v>114</v>
      </c>
      <c r="F208" s="15">
        <v>40651.800000000003</v>
      </c>
      <c r="G208" s="16">
        <v>30389.84</v>
      </c>
      <c r="H208" s="28">
        <v>31887</v>
      </c>
      <c r="I208" s="18">
        <f t="shared" si="14"/>
        <v>0.78439331099729892</v>
      </c>
    </row>
  </sheetData>
  <autoFilter ref="A6:I208">
    <filterColumn colId="0" showButton="0"/>
    <filterColumn colId="1" showButton="0"/>
    <filterColumn colId="2" showButton="0"/>
    <filterColumn colId="3" showButton="0"/>
    <filterColumn colId="4" showButton="0">
      <iconFilter iconSet="3Arrows"/>
    </filterColumn>
    <filterColumn colId="5" showButton="0"/>
    <filterColumn colId="6" showButton="0"/>
  </autoFilter>
  <mergeCells count="2">
    <mergeCell ref="A6:H6"/>
    <mergeCell ref="B1:M3"/>
  </mergeCells>
  <pageMargins left="0.25" right="0.25" top="0.75" bottom="0.75" header="0.3" footer="0.3"/>
  <pageSetup paperSize="9" orientation="portrait" r:id="rId1"/>
  <headerFooter alignWithMargins="0">
    <oddFooter>&amp;C&amp;"Times New Roman"&amp;10Бюджет Чегемского муниципального района Кабардино-Балкарской Республики&amp;L&amp;R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Гелястанов</dc:creator>
  <dc:description>POI HSSF rep:2.45.0.101</dc:description>
  <cp:lastModifiedBy>User</cp:lastModifiedBy>
  <cp:lastPrinted>2021-10-23T08:56:45Z</cp:lastPrinted>
  <dcterms:created xsi:type="dcterms:W3CDTF">2018-07-03T12:29:46Z</dcterms:created>
  <dcterms:modified xsi:type="dcterms:W3CDTF">2021-10-26T12:07:25Z</dcterms:modified>
</cp:coreProperties>
</file>