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оя папка\бюджет 2021\Исполнение 1 полуг. 2021\"/>
    </mc:Choice>
  </mc:AlternateContent>
  <bookViews>
    <workbookView xWindow="360" yWindow="1110" windowWidth="14940" windowHeight="8310"/>
  </bookViews>
  <sheets>
    <sheet name="Бюджет" sheetId="1" r:id="rId1"/>
    <sheet name="Лист1" sheetId="2" r:id="rId2"/>
  </sheets>
  <definedNames>
    <definedName name="_xlnm._FilterDatabase" localSheetId="0" hidden="1">Бюджет!$A$6:$I$184</definedName>
    <definedName name="APPT" localSheetId="0">Бюджет!$B$15</definedName>
    <definedName name="FIO" localSheetId="0">Бюджет!$G$15</definedName>
    <definedName name="LAST_CELL" localSheetId="0">Бюджет!$K$189</definedName>
    <definedName name="SIGN" localSheetId="0">Бюджет!$B$15:$I$16</definedName>
  </definedNames>
  <calcPr calcId="162913"/>
</workbook>
</file>

<file path=xl/calcChain.xml><?xml version="1.0" encoding="utf-8"?>
<calcChain xmlns="http://schemas.openxmlformats.org/spreadsheetml/2006/main">
  <c r="I161" i="1" l="1"/>
  <c r="G177" i="1" l="1"/>
  <c r="H177" i="1"/>
  <c r="F160" i="1"/>
  <c r="I152" i="1"/>
  <c r="I149" i="1"/>
  <c r="I140" i="1"/>
  <c r="F100" i="1" l="1"/>
  <c r="I76" i="1"/>
  <c r="G62" i="1"/>
  <c r="H62" i="1"/>
  <c r="F62" i="1"/>
  <c r="I66" i="1"/>
  <c r="I35" i="1"/>
  <c r="I27" i="1"/>
  <c r="I62" i="1" l="1"/>
  <c r="F177" i="1"/>
  <c r="I181" i="1"/>
  <c r="G160" i="1"/>
  <c r="H160" i="1"/>
  <c r="I167" i="1"/>
  <c r="I168" i="1"/>
  <c r="I151" i="1"/>
  <c r="I135" i="1"/>
  <c r="I133" i="1"/>
  <c r="G117" i="1"/>
  <c r="H117" i="1"/>
  <c r="F117" i="1"/>
  <c r="I129" i="1"/>
  <c r="I128" i="1"/>
  <c r="I126" i="1"/>
  <c r="I127" i="1"/>
  <c r="I123" i="1"/>
  <c r="I121" i="1"/>
  <c r="I115" i="1"/>
  <c r="I114" i="1"/>
  <c r="I113" i="1"/>
  <c r="I104" i="1"/>
  <c r="I87" i="1"/>
  <c r="G56" i="1"/>
  <c r="H56" i="1"/>
  <c r="F56" i="1"/>
  <c r="G48" i="1"/>
  <c r="H48" i="1"/>
  <c r="F48" i="1"/>
  <c r="I58" i="1"/>
  <c r="I52" i="1"/>
  <c r="I53" i="1"/>
  <c r="I50" i="1"/>
  <c r="I49" i="1"/>
  <c r="I32" i="1"/>
  <c r="I23" i="1"/>
  <c r="I24" i="1"/>
  <c r="I25" i="1"/>
  <c r="I26" i="1"/>
  <c r="I19" i="1"/>
  <c r="I17" i="1"/>
  <c r="I173" i="1" l="1"/>
  <c r="I102" i="1"/>
  <c r="I96" i="1"/>
  <c r="I60" i="1"/>
  <c r="I54" i="1"/>
  <c r="I40" i="1"/>
  <c r="I180" i="1" l="1"/>
  <c r="I165" i="1"/>
  <c r="G108" i="1"/>
  <c r="H108" i="1"/>
  <c r="F108" i="1"/>
  <c r="I109" i="1"/>
  <c r="G74" i="1"/>
  <c r="H74" i="1"/>
  <c r="F74" i="1"/>
  <c r="I81" i="1"/>
  <c r="G68" i="1"/>
  <c r="H68" i="1"/>
  <c r="F68" i="1"/>
  <c r="F44" i="1"/>
  <c r="I47" i="1"/>
  <c r="G11" i="1" l="1"/>
  <c r="H11" i="1"/>
  <c r="G146" i="1"/>
  <c r="H146" i="1"/>
  <c r="F146" i="1"/>
  <c r="G154" i="1"/>
  <c r="H154" i="1"/>
  <c r="F154" i="1"/>
  <c r="G130" i="1"/>
  <c r="H130" i="1"/>
  <c r="F130" i="1"/>
  <c r="I138" i="1"/>
  <c r="I137" i="1"/>
  <c r="I118" i="1"/>
  <c r="I112" i="1"/>
  <c r="G90" i="1"/>
  <c r="H90" i="1"/>
  <c r="F90" i="1"/>
  <c r="G59" i="1"/>
  <c r="H59" i="1"/>
  <c r="F59" i="1"/>
  <c r="G44" i="1"/>
  <c r="H44" i="1"/>
  <c r="G39" i="1"/>
  <c r="H39" i="1"/>
  <c r="F39" i="1"/>
  <c r="I29" i="1"/>
  <c r="I39" i="1" l="1"/>
  <c r="I162" i="1"/>
  <c r="I163" i="1"/>
  <c r="I164" i="1"/>
  <c r="I166" i="1"/>
  <c r="I169" i="1"/>
  <c r="I170" i="1"/>
  <c r="I171" i="1"/>
  <c r="I93" i="1"/>
  <c r="I108" i="1" l="1"/>
  <c r="G83" i="1"/>
  <c r="H83" i="1"/>
  <c r="I75" i="1"/>
  <c r="I77" i="1"/>
  <c r="I78" i="1"/>
  <c r="I79" i="1"/>
  <c r="I80" i="1"/>
  <c r="I172" i="1"/>
  <c r="I174" i="1"/>
  <c r="I175" i="1"/>
  <c r="I176" i="1"/>
  <c r="I74" i="1" l="1"/>
  <c r="I160" i="1"/>
  <c r="I134" i="1"/>
  <c r="I136" i="1"/>
  <c r="F139" i="1"/>
  <c r="G139" i="1"/>
  <c r="H139" i="1"/>
  <c r="F141" i="1"/>
  <c r="G141" i="1"/>
  <c r="H141" i="1"/>
  <c r="I139" i="1" l="1"/>
  <c r="I141" i="1"/>
  <c r="H100" i="1"/>
  <c r="H82" i="1" s="1"/>
  <c r="I36" i="1" l="1"/>
  <c r="I31" i="1"/>
  <c r="I20" i="1"/>
  <c r="I48" i="1" l="1"/>
  <c r="I99" i="1"/>
  <c r="F83" i="1"/>
  <c r="I89" i="1"/>
  <c r="G67" i="1" l="1"/>
  <c r="I33" i="1"/>
  <c r="F67" i="1" l="1"/>
  <c r="H67" i="1"/>
  <c r="G107" i="1" l="1"/>
  <c r="H107" i="1"/>
  <c r="G100" i="1"/>
  <c r="G82" i="1" s="1"/>
  <c r="I68" i="1"/>
  <c r="I22" i="1"/>
  <c r="I28" i="1"/>
  <c r="I34" i="1"/>
  <c r="I43" i="1"/>
  <c r="I69" i="1"/>
  <c r="I94" i="1"/>
  <c r="I101" i="1"/>
  <c r="I158" i="1"/>
  <c r="I159" i="1"/>
  <c r="I177" i="1"/>
  <c r="I178" i="1"/>
  <c r="I179" i="1"/>
  <c r="I182" i="1"/>
  <c r="I183" i="1"/>
  <c r="I184" i="1"/>
  <c r="I12" i="1"/>
  <c r="I13" i="1"/>
  <c r="I14" i="1"/>
  <c r="I15" i="1"/>
  <c r="I16" i="1"/>
  <c r="I18" i="1"/>
  <c r="I21" i="1"/>
  <c r="I30" i="1"/>
  <c r="I37" i="1"/>
  <c r="I38" i="1"/>
  <c r="I41" i="1"/>
  <c r="I42" i="1"/>
  <c r="I45" i="1"/>
  <c r="I55" i="1"/>
  <c r="I57" i="1"/>
  <c r="I64" i="1"/>
  <c r="I65" i="1"/>
  <c r="I67" i="1"/>
  <c r="I70" i="1"/>
  <c r="I71" i="1"/>
  <c r="I72" i="1"/>
  <c r="I73" i="1"/>
  <c r="I84" i="1"/>
  <c r="I85" i="1"/>
  <c r="I86" i="1"/>
  <c r="I88" i="1"/>
  <c r="I92" i="1"/>
  <c r="I95" i="1"/>
  <c r="I97" i="1"/>
  <c r="I98" i="1"/>
  <c r="I103" i="1"/>
  <c r="I105" i="1"/>
  <c r="I110" i="1"/>
  <c r="I116" i="1"/>
  <c r="I119" i="1"/>
  <c r="I120" i="1"/>
  <c r="I122" i="1"/>
  <c r="I124" i="1"/>
  <c r="I125" i="1"/>
  <c r="I131" i="1"/>
  <c r="I132" i="1"/>
  <c r="I142" i="1"/>
  <c r="I143" i="1"/>
  <c r="I144" i="1"/>
  <c r="I147" i="1"/>
  <c r="I148" i="1"/>
  <c r="I153" i="1"/>
  <c r="I155" i="1"/>
  <c r="I156" i="1"/>
  <c r="I157" i="1"/>
  <c r="H10" i="1" l="1"/>
  <c r="G10" i="1"/>
  <c r="I59" i="1"/>
  <c r="I44" i="1"/>
  <c r="I154" i="1"/>
  <c r="I146" i="1"/>
  <c r="I63" i="1"/>
  <c r="F82" i="1"/>
  <c r="I91" i="1"/>
  <c r="I111" i="1"/>
  <c r="I56" i="1"/>
  <c r="I130" i="1"/>
  <c r="F11" i="1"/>
  <c r="I61" i="1"/>
  <c r="I46" i="1"/>
  <c r="I100" i="1" l="1"/>
  <c r="I82" i="1"/>
  <c r="F10" i="1"/>
  <c r="I10" i="1" s="1"/>
  <c r="H9" i="1"/>
  <c r="G9" i="1"/>
  <c r="I90" i="1"/>
  <c r="I83" i="1"/>
  <c r="I117" i="1"/>
  <c r="F107" i="1"/>
  <c r="I107" i="1" s="1"/>
  <c r="I11" i="1"/>
  <c r="F9" i="1" l="1"/>
  <c r="I9" i="1" s="1"/>
</calcChain>
</file>

<file path=xl/sharedStrings.xml><?xml version="1.0" encoding="utf-8"?>
<sst xmlns="http://schemas.openxmlformats.org/spreadsheetml/2006/main" count="833" uniqueCount="197">
  <si>
    <t>КВСР</t>
  </si>
  <si>
    <t>КФСР</t>
  </si>
  <si>
    <t>КЦСР</t>
  </si>
  <si>
    <t>Наименование КЦСР</t>
  </si>
  <si>
    <t>КВР</t>
  </si>
  <si>
    <t>Ассигнования 2018 год</t>
  </si>
  <si>
    <t>803</t>
  </si>
  <si>
    <t>0103</t>
  </si>
  <si>
    <t>9690090019</t>
  </si>
  <si>
    <t>Расходы на обеспечение функций государственных органов, в том числе территориальных органов</t>
  </si>
  <si>
    <t>121</t>
  </si>
  <si>
    <t>129</t>
  </si>
  <si>
    <t>0104</t>
  </si>
  <si>
    <t>7810090019</t>
  </si>
  <si>
    <t>7820090019</t>
  </si>
  <si>
    <t>122</t>
  </si>
  <si>
    <t>244</t>
  </si>
  <si>
    <t>851</t>
  </si>
  <si>
    <t>852</t>
  </si>
  <si>
    <t>853</t>
  </si>
  <si>
    <t>0113</t>
  </si>
  <si>
    <t>1540199998</t>
  </si>
  <si>
    <t>Реализация мероприятий программы</t>
  </si>
  <si>
    <t>15Г0099998</t>
  </si>
  <si>
    <t>3810690019</t>
  </si>
  <si>
    <t>71000Н0730</t>
  </si>
  <si>
    <t>Осуществление выплат Почетным гражданам муниципальных образований</t>
  </si>
  <si>
    <t>330</t>
  </si>
  <si>
    <t>7710092794</t>
  </si>
  <si>
    <t>Взнос в Ассоциацию "Совет муниципальных образований КБР"</t>
  </si>
  <si>
    <t>9990059300</t>
  </si>
  <si>
    <t>Осуществление переданных органам местного самоуправления в соответствии со статёй 3 Закона КБР от 29.10.2003 года № 90-РЗ "Об органах записи актов гражданского состояния в КБР" полномочий Российской Федерации на государственную регистрацию актов гражданского состояния</t>
  </si>
  <si>
    <t>9990071210</t>
  </si>
  <si>
    <t>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</si>
  <si>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9990090019</t>
  </si>
  <si>
    <t>1010390019</t>
  </si>
  <si>
    <t>0405</t>
  </si>
  <si>
    <t>2560190019</t>
  </si>
  <si>
    <t>0505</t>
  </si>
  <si>
    <t>0530190019</t>
  </si>
  <si>
    <t>0703</t>
  </si>
  <si>
    <t>0240190059</t>
  </si>
  <si>
    <t>Расходы на обеспечение деятельности (оказание услуг) муниципальных учреждений</t>
  </si>
  <si>
    <t>111</t>
  </si>
  <si>
    <t>119</t>
  </si>
  <si>
    <t>0707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</si>
  <si>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</si>
  <si>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>0804</t>
  </si>
  <si>
    <t>1140190019</t>
  </si>
  <si>
    <t>1001</t>
  </si>
  <si>
    <t>71000Н0600</t>
  </si>
  <si>
    <t>Выплата доплат к пенсиям лицам, замещавшим должность муниципальной службы</t>
  </si>
  <si>
    <t>312</t>
  </si>
  <si>
    <t>1006</t>
  </si>
  <si>
    <t>9990070110</t>
  </si>
  <si>
    <t>Содержание комиссий по делам несовершеннолетних и защите их прав</t>
  </si>
  <si>
    <t>1102</t>
  </si>
  <si>
    <t>1310390059</t>
  </si>
  <si>
    <t>112</t>
  </si>
  <si>
    <t>113</t>
  </si>
  <si>
    <t>1103</t>
  </si>
  <si>
    <t>13201Н0440</t>
  </si>
  <si>
    <t>1105</t>
  </si>
  <si>
    <t>1340290019</t>
  </si>
  <si>
    <t>805</t>
  </si>
  <si>
    <t>0106</t>
  </si>
  <si>
    <t>9390090019</t>
  </si>
  <si>
    <t>857</t>
  </si>
  <si>
    <t>0801</t>
  </si>
  <si>
    <t>1110290059</t>
  </si>
  <si>
    <t>1202</t>
  </si>
  <si>
    <t>2320290059</t>
  </si>
  <si>
    <t>873</t>
  </si>
  <si>
    <t>0701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</si>
  <si>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</si>
  <si>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0702</t>
  </si>
  <si>
    <t>0220270120</t>
  </si>
  <si>
    <t>0220275190</t>
  </si>
  <si>
    <t>Пополнение фондов школьных библиотек образовательных учреждений</t>
  </si>
  <si>
    <t>0220290059</t>
  </si>
  <si>
    <t>0705</t>
  </si>
  <si>
    <t>0220370880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</si>
  <si>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</si>
  <si>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>0240180070</t>
  </si>
  <si>
    <t>Мероприятия по профилактике незаконного потребления наркотических средств и психотропных веществ, наркомании</t>
  </si>
  <si>
    <t>02401М9400</t>
  </si>
  <si>
    <t>Профилактика безнадзорности и правонарушений несовершеннолетних</t>
  </si>
  <si>
    <t>0240272020</t>
  </si>
  <si>
    <t>Мероприятия, связанные с организацией отдыха детей в учреждениях с дневным пребыванием детей в каникулярное время</t>
  </si>
  <si>
    <t>0240596057</t>
  </si>
  <si>
    <t>Мероприятия по патриотическому воспитанию граждан Российской Федерации</t>
  </si>
  <si>
    <t>4620192100</t>
  </si>
  <si>
    <t>Мероприятия в сфере реализации государственной национальной политики</t>
  </si>
  <si>
    <t>0709</t>
  </si>
  <si>
    <t>02403Н0380</t>
  </si>
  <si>
    <t>Премии Главы муниципального образования для поддержки талантливой молодежи</t>
  </si>
  <si>
    <t>0250390019</t>
  </si>
  <si>
    <t>1004</t>
  </si>
  <si>
    <t>9990070090</t>
  </si>
  <si>
    <t>Субвенции бюджетам муниципальных образований на выплату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</si>
  <si>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323</t>
  </si>
  <si>
    <t>9990070190</t>
  </si>
  <si>
    <t>Субвенции бюджетам муниципальных образований на выплату ежемесячного вознаграждения приемным родителям</t>
  </si>
  <si>
    <t>99900F2600</t>
  </si>
  <si>
    <t>Субвенции на выплату единовременного пособия при всех формах устройства детей, лишенных родительского попечения, в семью</t>
  </si>
  <si>
    <t>9990070100</t>
  </si>
  <si>
    <t>Содержание отделов опеки и попечительства</t>
  </si>
  <si>
    <t>892</t>
  </si>
  <si>
    <t>3920490019</t>
  </si>
  <si>
    <t>0111</t>
  </si>
  <si>
    <t>Резервный фонд Местной администрации</t>
  </si>
  <si>
    <t>870</t>
  </si>
  <si>
    <t>1401</t>
  </si>
  <si>
    <t>Дотации на выравнивание бюджетной обеспеченности поселений</t>
  </si>
  <si>
    <t>511</t>
  </si>
  <si>
    <t>Утвержденный план</t>
  </si>
  <si>
    <t>Фактический расход</t>
  </si>
  <si>
    <t>01</t>
  </si>
  <si>
    <t>% исполнения</t>
  </si>
  <si>
    <t>Администрация района</t>
  </si>
  <si>
    <t>Общегосударственные вопросы</t>
  </si>
  <si>
    <t>Всего:</t>
  </si>
  <si>
    <t>Национальная безопасность и правоохранительная деятельность</t>
  </si>
  <si>
    <t>03</t>
  </si>
  <si>
    <t>Национальная экономика</t>
  </si>
  <si>
    <t>04</t>
  </si>
  <si>
    <t>Жилищно-коммунальное хозяйство</t>
  </si>
  <si>
    <t>05</t>
  </si>
  <si>
    <t>Образование</t>
  </si>
  <si>
    <t>07</t>
  </si>
  <si>
    <t>Культура и кинематография</t>
  </si>
  <si>
    <t>08</t>
  </si>
  <si>
    <t>Социальная политика</t>
  </si>
  <si>
    <t>Физическая культура и спорт</t>
  </si>
  <si>
    <t>11</t>
  </si>
  <si>
    <t>Контрольно-счетные органы</t>
  </si>
  <si>
    <t>Культура</t>
  </si>
  <si>
    <t>Дополнительное образование детей</t>
  </si>
  <si>
    <t>Периодическая печать и издательства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</si>
  <si>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</si>
  <si>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</si>
  <si>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</si>
  <si>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Молодежная политика и оздоровление детей</t>
  </si>
  <si>
    <t>Другие вопросы в области образования</t>
  </si>
  <si>
    <t>10</t>
  </si>
  <si>
    <t>Финансовое управление</t>
  </si>
  <si>
    <t>414</t>
  </si>
  <si>
    <t>875</t>
  </si>
  <si>
    <t>Стипендии Главы муниципального образования спортсменам, тренерам и иным специалистам спортивных сборных команд Российской Федерации по видам спорта, включенным в программы Олимпийских игр, Паралимпийских игр и Сурдлимпийских игр, чемпионам Олимпийских иг</t>
  </si>
  <si>
    <t>9620090019</t>
  </si>
  <si>
    <t>830</t>
  </si>
  <si>
    <t>Совет местного самоуправления</t>
  </si>
  <si>
    <t>тыс. руб.</t>
  </si>
  <si>
    <t>0105</t>
  </si>
  <si>
    <t>9090051200</t>
  </si>
  <si>
    <t>Осуществление полномочий по составлению ( изменению) списков кандидатов в присяжные заседатели федеральных судов общей юрисдикции в РФ</t>
  </si>
  <si>
    <t>46101162160</t>
  </si>
  <si>
    <t>632</t>
  </si>
  <si>
    <t>Субсидии на поддержу некоммерческих неправительственных организаций , участвующих в развитии институтов гражданского общества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</si>
  <si>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учебных пособий, средств обучения, игр, игрушек)</t>
  </si>
  <si>
    <t>02401170120</t>
  </si>
  <si>
    <t>321</t>
  </si>
  <si>
    <t>1011290019</t>
  </si>
  <si>
    <t>25Ф0190019</t>
  </si>
  <si>
    <t>9990071220</t>
  </si>
  <si>
    <t>0240199997</t>
  </si>
  <si>
    <t>0220275180</t>
  </si>
  <si>
    <t>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полномочий по обращению с животными без владельцев</t>
  </si>
  <si>
    <t>242</t>
  </si>
  <si>
    <t>247</t>
  </si>
  <si>
    <t>3920220540</t>
  </si>
  <si>
    <t>9990054690</t>
  </si>
  <si>
    <t>0310</t>
  </si>
  <si>
    <t>0502</t>
  </si>
  <si>
    <t>05212S4009</t>
  </si>
  <si>
    <t>052F2552430</t>
  </si>
  <si>
    <t>0527570550</t>
  </si>
  <si>
    <t>Проведение Всероссийской переписи населения 2020 года</t>
  </si>
  <si>
    <t>Расходы на осуществление проектно-изыскательных работ по объектам социального и производственного комплексов, в том числе объектов общегражданского назначения, жилья, инфраструктуры и иных объектов</t>
  </si>
  <si>
    <t>Строительство и реконструкция (модернизация) объектов питьевого водоснабжения</t>
  </si>
  <si>
    <t>Осуществление части полномочий по организации водоснабжения населения в пределах полномочий, установленных законодательством Российской Федерации</t>
  </si>
  <si>
    <t>02202L3030</t>
  </si>
  <si>
    <t>02202L3040</t>
  </si>
  <si>
    <t>022E250970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</si>
  <si>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</si>
  <si>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</si>
  <si>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</si>
  <si>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39Б0170010</t>
  </si>
  <si>
    <t>Закупка товаров, работ, услуг в сфере информационно-коммуникационных технологий</t>
  </si>
  <si>
    <t>Закупка энергетических ресурсов</t>
  </si>
  <si>
    <t>0503</t>
  </si>
  <si>
    <t>0599994009</t>
  </si>
  <si>
    <t>13103S4000</t>
  </si>
  <si>
    <t>Создание объектов социального и производственного комплексов, в том числе объектов общегражданского назначения, жилья, инфраструктуры, и иных объектов</t>
  </si>
  <si>
    <t>Реализация муниципальных программ, направленных на цели развития физической культуры и спорта</t>
  </si>
  <si>
    <t>Исполнение бюджета Чегемского муниципального района  за  первое полугодие 2021 года  в соотвествии с ведомственной структурой расходов</t>
  </si>
  <si>
    <t xml:space="preserve">Приложение № 2 к постановлению местной администрации
Чегемского муниципального района 
от «26» июня  2021 г. №989-па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</si>
</sst>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\ hh:mm"/>
    <numFmt numFmtId="165" formatCode="?"/>
    <numFmt numFmtId="166" formatCode="0.0"/>
    <numFmt numFmtId="167" formatCode="0.0%"/>
  </numFmts>
  <fonts count="11" x14ac:knownFonts="1">
    <font>
      <sz val="10"/>
      <name val="Arial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00B0F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3" fillId="0" borderId="0" xfId="1" applyFont="1" applyBorder="1" applyAlignment="1" applyProtection="1">
      <alignment vertical="top" wrapText="1"/>
    </xf>
    <xf numFmtId="0" fontId="3" fillId="0" borderId="0" xfId="1" applyFont="1" applyBorder="1" applyAlignment="1" applyProtection="1">
      <alignment vertical="top"/>
    </xf>
    <xf numFmtId="0" fontId="3" fillId="0" borderId="0" xfId="0" applyFont="1"/>
    <xf numFmtId="0" fontId="3" fillId="0" borderId="0" xfId="1" applyFont="1" applyBorder="1" applyAlignment="1" applyProtection="1">
      <alignment horizontal="left" vertical="top" wrapText="1"/>
    </xf>
    <xf numFmtId="0" fontId="3" fillId="0" borderId="0" xfId="1" applyFont="1" applyBorder="1" applyAlignment="1" applyProtection="1">
      <alignment horizontal="left" vertical="top"/>
    </xf>
    <xf numFmtId="164" fontId="3" fillId="0" borderId="0" xfId="1" applyNumberFormat="1" applyFont="1" applyBorder="1" applyAlignment="1" applyProtection="1">
      <alignment horizontal="left" vertical="top"/>
    </xf>
    <xf numFmtId="0" fontId="4" fillId="0" borderId="0" xfId="0" applyFont="1" applyAlignment="1">
      <alignment vertical="top"/>
    </xf>
    <xf numFmtId="0" fontId="3" fillId="0" borderId="0" xfId="1" applyFont="1" applyBorder="1" applyAlignment="1" applyProtection="1">
      <alignment horizontal="center" vertical="top" wrapText="1"/>
    </xf>
    <xf numFmtId="164" fontId="3" fillId="0" borderId="0" xfId="1" applyNumberFormat="1" applyFont="1" applyBorder="1" applyAlignment="1" applyProtection="1">
      <alignment horizontal="center" vertical="top"/>
    </xf>
    <xf numFmtId="0" fontId="3" fillId="0" borderId="0" xfId="1" applyFont="1" applyBorder="1" applyAlignment="1" applyProtection="1">
      <alignment horizontal="center" vertical="top"/>
    </xf>
    <xf numFmtId="0" fontId="3" fillId="0" borderId="0" xfId="1" applyFont="1" applyAlignment="1">
      <alignment vertical="top"/>
    </xf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/>
    <xf numFmtId="0" fontId="4" fillId="0" borderId="0" xfId="0" applyFont="1" applyAlignment="1">
      <alignment horizontal="center" vertical="top" wrapText="1"/>
    </xf>
    <xf numFmtId="49" fontId="3" fillId="0" borderId="1" xfId="0" applyNumberFormat="1" applyFont="1" applyBorder="1" applyAlignment="1" applyProtection="1">
      <alignment wrapText="1"/>
    </xf>
    <xf numFmtId="49" fontId="3" fillId="0" borderId="1" xfId="0" applyNumberFormat="1" applyFont="1" applyBorder="1" applyAlignment="1" applyProtection="1"/>
    <xf numFmtId="166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wrapText="1"/>
    </xf>
    <xf numFmtId="165" fontId="3" fillId="0" borderId="1" xfId="0" applyNumberFormat="1" applyFont="1" applyBorder="1" applyAlignment="1" applyProtection="1">
      <alignment wrapText="1"/>
    </xf>
    <xf numFmtId="167" fontId="3" fillId="0" borderId="1" xfId="0" applyNumberFormat="1" applyFont="1" applyBorder="1" applyAlignment="1" applyProtection="1"/>
    <xf numFmtId="49" fontId="5" fillId="0" borderId="1" xfId="0" applyNumberFormat="1" applyFont="1" applyBorder="1" applyAlignment="1" applyProtection="1">
      <alignment wrapText="1"/>
    </xf>
    <xf numFmtId="49" fontId="2" fillId="0" borderId="2" xfId="1" applyNumberFormat="1" applyFont="1" applyBorder="1" applyAlignment="1" applyProtection="1">
      <alignment horizontal="left" vertical="top" wrapText="1"/>
    </xf>
    <xf numFmtId="166" fontId="5" fillId="0" borderId="1" xfId="0" applyNumberFormat="1" applyFont="1" applyBorder="1" applyAlignment="1" applyProtection="1"/>
    <xf numFmtId="167" fontId="5" fillId="0" borderId="1" xfId="0" applyNumberFormat="1" applyFont="1" applyBorder="1" applyAlignment="1" applyProtection="1"/>
    <xf numFmtId="49" fontId="5" fillId="0" borderId="1" xfId="0" applyNumberFormat="1" applyFont="1" applyBorder="1" applyAlignment="1" applyProtection="1"/>
    <xf numFmtId="166" fontId="3" fillId="0" borderId="0" xfId="1" applyNumberFormat="1" applyFont="1" applyBorder="1" applyAlignment="1" applyProtection="1">
      <alignment horizontal="left" vertical="top"/>
    </xf>
    <xf numFmtId="166" fontId="3" fillId="0" borderId="0" xfId="1" applyNumberFormat="1" applyFont="1" applyBorder="1" applyAlignment="1" applyProtection="1">
      <alignment horizontal="center" vertical="top"/>
    </xf>
    <xf numFmtId="166" fontId="3" fillId="0" borderId="0" xfId="0" applyNumberFormat="1" applyFont="1" applyBorder="1" applyAlignment="1" applyProtection="1">
      <alignment wrapText="1"/>
    </xf>
    <xf numFmtId="166" fontId="5" fillId="0" borderId="1" xfId="0" applyNumberFormat="1" applyFont="1" applyBorder="1" applyAlignment="1" applyProtection="1">
      <alignment wrapText="1"/>
    </xf>
    <xf numFmtId="166" fontId="3" fillId="0" borderId="1" xfId="0" applyNumberFormat="1" applyFont="1" applyBorder="1" applyAlignment="1" applyProtection="1">
      <alignment wrapText="1"/>
    </xf>
    <xf numFmtId="166" fontId="3" fillId="0" borderId="0" xfId="0" applyNumberFormat="1" applyFont="1"/>
    <xf numFmtId="165" fontId="5" fillId="0" borderId="1" xfId="0" applyNumberFormat="1" applyFont="1" applyBorder="1" applyAlignment="1" applyProtection="1">
      <alignment wrapText="1"/>
    </xf>
    <xf numFmtId="166" fontId="6" fillId="0" borderId="1" xfId="0" applyNumberFormat="1" applyFont="1" applyBorder="1" applyAlignment="1" applyProtection="1"/>
    <xf numFmtId="167" fontId="6" fillId="0" borderId="1" xfId="0" applyNumberFormat="1" applyFont="1" applyBorder="1" applyAlignment="1" applyProtection="1"/>
    <xf numFmtId="166" fontId="4" fillId="0" borderId="1" xfId="0" applyNumberFormat="1" applyFont="1" applyBorder="1" applyAlignment="1" applyProtection="1"/>
    <xf numFmtId="4" fontId="4" fillId="0" borderId="1" xfId="0" applyNumberFormat="1" applyFont="1" applyBorder="1" applyAlignment="1" applyProtection="1">
      <alignment wrapText="1"/>
    </xf>
    <xf numFmtId="166" fontId="4" fillId="0" borderId="1" xfId="0" applyNumberFormat="1" applyFont="1" applyBorder="1" applyAlignment="1" applyProtection="1">
      <alignment wrapText="1"/>
    </xf>
    <xf numFmtId="167" fontId="4" fillId="0" borderId="1" xfId="0" applyNumberFormat="1" applyFont="1" applyBorder="1" applyAlignment="1" applyProtection="1"/>
    <xf numFmtId="0" fontId="8" fillId="0" borderId="0" xfId="0" applyFont="1"/>
    <xf numFmtId="166" fontId="8" fillId="0" borderId="1" xfId="0" applyNumberFormat="1" applyFont="1" applyBorder="1" applyAlignment="1" applyProtection="1"/>
    <xf numFmtId="4" fontId="8" fillId="0" borderId="1" xfId="0" applyNumberFormat="1" applyFont="1" applyBorder="1" applyAlignment="1" applyProtection="1">
      <alignment wrapText="1"/>
    </xf>
    <xf numFmtId="166" fontId="8" fillId="0" borderId="1" xfId="0" applyNumberFormat="1" applyFont="1" applyBorder="1" applyAlignment="1" applyProtection="1">
      <alignment wrapText="1"/>
    </xf>
    <xf numFmtId="167" fontId="8" fillId="0" borderId="1" xfId="0" applyNumberFormat="1" applyFont="1" applyBorder="1" applyAlignment="1" applyProtection="1"/>
    <xf numFmtId="166" fontId="9" fillId="0" borderId="1" xfId="0" applyNumberFormat="1" applyFont="1" applyBorder="1" applyAlignment="1" applyProtection="1"/>
    <xf numFmtId="167" fontId="9" fillId="0" borderId="1" xfId="0" applyNumberFormat="1" applyFont="1" applyBorder="1" applyAlignment="1" applyProtection="1"/>
    <xf numFmtId="49" fontId="9" fillId="0" borderId="1" xfId="0" applyNumberFormat="1" applyFont="1" applyBorder="1" applyAlignment="1" applyProtection="1">
      <alignment wrapText="1"/>
    </xf>
    <xf numFmtId="166" fontId="10" fillId="0" borderId="1" xfId="0" applyNumberFormat="1" applyFont="1" applyBorder="1" applyAlignment="1" applyProtection="1"/>
    <xf numFmtId="4" fontId="10" fillId="0" borderId="1" xfId="0" applyNumberFormat="1" applyFont="1" applyBorder="1" applyAlignment="1" applyProtection="1">
      <alignment wrapText="1"/>
    </xf>
    <xf numFmtId="166" fontId="10" fillId="0" borderId="1" xfId="0" applyNumberFormat="1" applyFont="1" applyBorder="1" applyAlignment="1" applyProtection="1">
      <alignment wrapText="1"/>
    </xf>
    <xf numFmtId="167" fontId="10" fillId="0" borderId="1" xfId="0" applyNumberFormat="1" applyFont="1" applyBorder="1" applyAlignment="1" applyProtection="1"/>
    <xf numFmtId="0" fontId="9" fillId="0" borderId="0" xfId="0" applyFont="1"/>
    <xf numFmtId="49" fontId="4" fillId="0" borderId="1" xfId="0" applyNumberFormat="1" applyFont="1" applyBorder="1" applyAlignment="1" applyProtection="1">
      <alignment wrapText="1"/>
    </xf>
    <xf numFmtId="0" fontId="3" fillId="0" borderId="0" xfId="2" applyFont="1" applyBorder="1" applyAlignment="1" applyProtection="1">
      <alignment vertical="top" wrapText="1"/>
    </xf>
    <xf numFmtId="0" fontId="4" fillId="0" borderId="0" xfId="0" applyFont="1" applyAlignment="1">
      <alignment vertical="top"/>
    </xf>
    <xf numFmtId="0" fontId="5" fillId="0" borderId="0" xfId="1" applyFont="1" applyBorder="1" applyAlignment="1" applyProtection="1">
      <alignment horizontal="center" vertical="top" wrapText="1"/>
    </xf>
    <xf numFmtId="0" fontId="7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84"/>
  <sheetViews>
    <sheetView showGridLines="0" tabSelected="1" zoomScaleNormal="100" workbookViewId="0">
      <selection activeCell="D1" sqref="D1:M3"/>
    </sheetView>
  </sheetViews>
  <sheetFormatPr defaultRowHeight="12" outlineLevelRow="1" x14ac:dyDescent="0.2"/>
  <cols>
    <col min="1" max="1" width="36.140625" style="3" customWidth="1"/>
    <col min="2" max="2" width="5.7109375" style="3" bestFit="1" customWidth="1"/>
    <col min="3" max="3" width="6" style="3" bestFit="1" customWidth="1"/>
    <col min="4" max="4" width="10.42578125" style="3" bestFit="1" customWidth="1"/>
    <col min="5" max="5" width="4.42578125" style="3" bestFit="1" customWidth="1"/>
    <col min="6" max="6" width="11.85546875" style="3" customWidth="1"/>
    <col min="7" max="7" width="11.85546875" style="3" hidden="1" customWidth="1"/>
    <col min="8" max="8" width="11.7109375" style="31" bestFit="1" customWidth="1"/>
    <col min="9" max="9" width="10.42578125" style="3" bestFit="1" customWidth="1"/>
    <col min="10" max="11" width="9.140625" style="3" customWidth="1"/>
    <col min="12" max="16384" width="9.140625" style="3"/>
  </cols>
  <sheetData>
    <row r="1" spans="1:13" x14ac:dyDescent="0.2">
      <c r="A1" s="1"/>
      <c r="B1" s="2"/>
      <c r="C1" s="2"/>
      <c r="D1" s="53" t="s">
        <v>196</v>
      </c>
      <c r="E1" s="54"/>
      <c r="F1" s="54"/>
      <c r="G1" s="54"/>
      <c r="H1" s="54"/>
      <c r="I1" s="54"/>
      <c r="J1" s="54"/>
      <c r="K1" s="54"/>
      <c r="L1" s="54"/>
      <c r="M1" s="54"/>
    </row>
    <row r="2" spans="1:13" x14ac:dyDescent="0.2">
      <c r="A2" s="4"/>
      <c r="B2" s="5"/>
      <c r="C2" s="5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x14ac:dyDescent="0.2">
      <c r="A3" s="4"/>
      <c r="B3" s="6"/>
      <c r="C3" s="5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">
      <c r="A4" s="4"/>
      <c r="B4" s="5"/>
      <c r="C4" s="5"/>
      <c r="D4" s="5"/>
      <c r="E4" s="5"/>
      <c r="F4" s="5"/>
      <c r="G4" s="5"/>
      <c r="H4" s="26"/>
      <c r="I4" s="5"/>
      <c r="J4" s="5"/>
      <c r="K4" s="5"/>
      <c r="L4" s="5"/>
      <c r="M4" s="7"/>
    </row>
    <row r="5" spans="1:13" x14ac:dyDescent="0.2">
      <c r="A5" s="8"/>
      <c r="B5" s="9"/>
      <c r="C5" s="10"/>
      <c r="D5" s="10"/>
      <c r="E5" s="10"/>
      <c r="F5" s="9"/>
      <c r="G5" s="9"/>
      <c r="H5" s="27"/>
      <c r="I5" s="9"/>
      <c r="J5" s="9"/>
      <c r="K5" s="10"/>
      <c r="L5" s="11"/>
      <c r="M5" s="7"/>
    </row>
    <row r="6" spans="1:13" ht="26.25" customHeight="1" x14ac:dyDescent="0.2">
      <c r="A6" s="55" t="s">
        <v>195</v>
      </c>
      <c r="B6" s="56"/>
      <c r="C6" s="56"/>
      <c r="D6" s="56"/>
      <c r="E6" s="56"/>
      <c r="F6" s="56"/>
      <c r="G6" s="56"/>
      <c r="H6" s="56"/>
      <c r="I6" s="14"/>
      <c r="J6" s="11"/>
      <c r="K6" s="11"/>
      <c r="L6" s="11"/>
      <c r="M6" s="7"/>
    </row>
    <row r="7" spans="1:13" x14ac:dyDescent="0.2">
      <c r="A7" s="12" t="s">
        <v>152</v>
      </c>
      <c r="C7" s="12"/>
      <c r="D7" s="12"/>
      <c r="E7" s="12"/>
      <c r="F7" s="12"/>
      <c r="G7" s="12"/>
      <c r="H7" s="28"/>
      <c r="I7" s="12"/>
      <c r="J7" s="13"/>
      <c r="K7" s="13"/>
    </row>
    <row r="8" spans="1:13" ht="24" x14ac:dyDescent="0.2">
      <c r="A8" s="21" t="s">
        <v>3</v>
      </c>
      <c r="B8" s="21" t="s">
        <v>0</v>
      </c>
      <c r="C8" s="21" t="s">
        <v>1</v>
      </c>
      <c r="D8" s="21" t="s">
        <v>2</v>
      </c>
      <c r="E8" s="21" t="s">
        <v>4</v>
      </c>
      <c r="F8" s="21" t="s">
        <v>115</v>
      </c>
      <c r="G8" s="21" t="s">
        <v>5</v>
      </c>
      <c r="H8" s="29" t="s">
        <v>116</v>
      </c>
      <c r="I8" s="21" t="s">
        <v>118</v>
      </c>
    </row>
    <row r="9" spans="1:13" x14ac:dyDescent="0.2">
      <c r="A9" s="25" t="s">
        <v>121</v>
      </c>
      <c r="B9" s="25"/>
      <c r="C9" s="16"/>
      <c r="D9" s="16"/>
      <c r="E9" s="16"/>
      <c r="F9" s="33">
        <f>F10+F67+F82+F107+F177+F160+F74</f>
        <v>488769.85</v>
      </c>
      <c r="G9" s="33" t="e">
        <f>G10+G67+G82+G107+G177+G160+G74</f>
        <v>#REF!</v>
      </c>
      <c r="H9" s="33">
        <f>H10+H67+H82+H107+H177+H160+H74</f>
        <v>528969.10000000009</v>
      </c>
      <c r="I9" s="34">
        <f>H9/F9</f>
        <v>1.0822457645454198</v>
      </c>
    </row>
    <row r="10" spans="1:13" ht="12.75" x14ac:dyDescent="0.2">
      <c r="A10" s="22" t="s">
        <v>119</v>
      </c>
      <c r="B10" s="21" t="s">
        <v>6</v>
      </c>
      <c r="C10" s="21"/>
      <c r="D10" s="21"/>
      <c r="E10" s="21"/>
      <c r="F10" s="33">
        <f>F11+F39+F44+F48+F56+F59+F62</f>
        <v>50909.599999999991</v>
      </c>
      <c r="G10" s="33" t="e">
        <f>G11+G39+G44+G48+G56+G59+G62+#REF!</f>
        <v>#REF!</v>
      </c>
      <c r="H10" s="33">
        <f>H11+H39+H44+H48+H56+H59+H62</f>
        <v>45458.5</v>
      </c>
      <c r="I10" s="34">
        <f t="shared" ref="I10:I72" si="0">H10/F10</f>
        <v>0.8929258921696499</v>
      </c>
    </row>
    <row r="11" spans="1:13" x14ac:dyDescent="0.2">
      <c r="A11" s="21" t="s">
        <v>120</v>
      </c>
      <c r="B11" s="21" t="s">
        <v>6</v>
      </c>
      <c r="C11" s="21" t="s">
        <v>117</v>
      </c>
      <c r="D11" s="21"/>
      <c r="E11" s="21"/>
      <c r="F11" s="23">
        <f>SUM(F12:F38)</f>
        <v>30175.299999999996</v>
      </c>
      <c r="G11" s="23">
        <f>SUM(G12:G38)</f>
        <v>39638.329999999994</v>
      </c>
      <c r="H11" s="23">
        <f>SUM(H12:H38)</f>
        <v>26642.2</v>
      </c>
      <c r="I11" s="24">
        <f t="shared" si="0"/>
        <v>0.88291417152439267</v>
      </c>
    </row>
    <row r="12" spans="1:13" ht="36" outlineLevel="1" x14ac:dyDescent="0.2">
      <c r="A12" s="15" t="s">
        <v>9</v>
      </c>
      <c r="B12" s="15" t="s">
        <v>6</v>
      </c>
      <c r="C12" s="15" t="s">
        <v>12</v>
      </c>
      <c r="D12" s="15" t="s">
        <v>13</v>
      </c>
      <c r="E12" s="15" t="s">
        <v>10</v>
      </c>
      <c r="F12" s="35">
        <v>2330.5</v>
      </c>
      <c r="G12" s="36">
        <v>3888.12</v>
      </c>
      <c r="H12" s="37">
        <v>2228.4</v>
      </c>
      <c r="I12" s="38">
        <f t="shared" si="0"/>
        <v>0.95618965887148688</v>
      </c>
    </row>
    <row r="13" spans="1:13" ht="36" outlineLevel="1" x14ac:dyDescent="0.2">
      <c r="A13" s="15" t="s">
        <v>9</v>
      </c>
      <c r="B13" s="15" t="s">
        <v>6</v>
      </c>
      <c r="C13" s="15" t="s">
        <v>12</v>
      </c>
      <c r="D13" s="15" t="s">
        <v>13</v>
      </c>
      <c r="E13" s="15" t="s">
        <v>11</v>
      </c>
      <c r="F13" s="35">
        <v>703.8</v>
      </c>
      <c r="G13" s="36">
        <v>1174.21</v>
      </c>
      <c r="H13" s="37">
        <v>662.8</v>
      </c>
      <c r="I13" s="38">
        <f t="shared" si="0"/>
        <v>0.94174481386757602</v>
      </c>
    </row>
    <row r="14" spans="1:13" ht="36" outlineLevel="1" x14ac:dyDescent="0.2">
      <c r="A14" s="15" t="s">
        <v>9</v>
      </c>
      <c r="B14" s="15" t="s">
        <v>6</v>
      </c>
      <c r="C14" s="15" t="s">
        <v>12</v>
      </c>
      <c r="D14" s="15" t="s">
        <v>14</v>
      </c>
      <c r="E14" s="15" t="s">
        <v>10</v>
      </c>
      <c r="F14" s="35">
        <v>8574.7999999999993</v>
      </c>
      <c r="G14" s="36">
        <v>10393.89</v>
      </c>
      <c r="H14" s="37">
        <v>8302.1</v>
      </c>
      <c r="I14" s="38">
        <f t="shared" si="0"/>
        <v>0.96819750897980139</v>
      </c>
    </row>
    <row r="15" spans="1:13" ht="36" outlineLevel="1" x14ac:dyDescent="0.2">
      <c r="A15" s="15" t="s">
        <v>9</v>
      </c>
      <c r="B15" s="15" t="s">
        <v>6</v>
      </c>
      <c r="C15" s="15" t="s">
        <v>12</v>
      </c>
      <c r="D15" s="15" t="s">
        <v>14</v>
      </c>
      <c r="E15" s="15" t="s">
        <v>15</v>
      </c>
      <c r="F15" s="35">
        <v>180</v>
      </c>
      <c r="G15" s="36">
        <v>170.3</v>
      </c>
      <c r="H15" s="37">
        <v>46.7</v>
      </c>
      <c r="I15" s="38">
        <f t="shared" si="0"/>
        <v>0.25944444444444448</v>
      </c>
    </row>
    <row r="16" spans="1:13" ht="36" outlineLevel="1" x14ac:dyDescent="0.2">
      <c r="A16" s="15" t="s">
        <v>9</v>
      </c>
      <c r="B16" s="15" t="s">
        <v>6</v>
      </c>
      <c r="C16" s="15" t="s">
        <v>12</v>
      </c>
      <c r="D16" s="15" t="s">
        <v>14</v>
      </c>
      <c r="E16" s="15" t="s">
        <v>11</v>
      </c>
      <c r="F16" s="17">
        <v>2589.6</v>
      </c>
      <c r="G16" s="18">
        <v>3138.96</v>
      </c>
      <c r="H16" s="30">
        <v>2595.9</v>
      </c>
      <c r="I16" s="20">
        <f t="shared" si="0"/>
        <v>1.0024328081556997</v>
      </c>
      <c r="K16" s="39"/>
    </row>
    <row r="17" spans="1:11" ht="36" outlineLevel="1" x14ac:dyDescent="0.2">
      <c r="A17" s="15" t="s">
        <v>188</v>
      </c>
      <c r="B17" s="15" t="s">
        <v>6</v>
      </c>
      <c r="C17" s="15" t="s">
        <v>12</v>
      </c>
      <c r="D17" s="15" t="s">
        <v>14</v>
      </c>
      <c r="E17" s="15" t="s">
        <v>168</v>
      </c>
      <c r="F17" s="17">
        <v>564</v>
      </c>
      <c r="G17" s="18"/>
      <c r="H17" s="30">
        <v>517.4</v>
      </c>
      <c r="I17" s="20">
        <f t="shared" si="0"/>
        <v>0.9173758865248226</v>
      </c>
      <c r="K17" s="39"/>
    </row>
    <row r="18" spans="1:11" ht="36" outlineLevel="1" x14ac:dyDescent="0.2">
      <c r="A18" s="15" t="s">
        <v>9</v>
      </c>
      <c r="B18" s="15" t="s">
        <v>6</v>
      </c>
      <c r="C18" s="15" t="s">
        <v>12</v>
      </c>
      <c r="D18" s="15" t="s">
        <v>14</v>
      </c>
      <c r="E18" s="15" t="s">
        <v>16</v>
      </c>
      <c r="F18" s="35">
        <v>6975.3</v>
      </c>
      <c r="G18" s="36">
        <v>10976.25</v>
      </c>
      <c r="H18" s="37">
        <v>6893.7</v>
      </c>
      <c r="I18" s="38">
        <f t="shared" si="0"/>
        <v>0.98830157842673427</v>
      </c>
    </row>
    <row r="19" spans="1:11" outlineLevel="1" x14ac:dyDescent="0.2">
      <c r="A19" s="15" t="s">
        <v>189</v>
      </c>
      <c r="B19" s="15" t="s">
        <v>6</v>
      </c>
      <c r="C19" s="15" t="s">
        <v>12</v>
      </c>
      <c r="D19" s="15" t="s">
        <v>14</v>
      </c>
      <c r="E19" s="15" t="s">
        <v>169</v>
      </c>
      <c r="F19" s="35">
        <v>552.6</v>
      </c>
      <c r="G19" s="36"/>
      <c r="H19" s="37">
        <v>624.70000000000005</v>
      </c>
      <c r="I19" s="38">
        <f t="shared" si="0"/>
        <v>1.1304741223307999</v>
      </c>
    </row>
    <row r="20" spans="1:11" ht="36" outlineLevel="1" x14ac:dyDescent="0.2">
      <c r="A20" s="15" t="s">
        <v>9</v>
      </c>
      <c r="B20" s="15" t="s">
        <v>6</v>
      </c>
      <c r="C20" s="15" t="s">
        <v>12</v>
      </c>
      <c r="D20" s="15" t="s">
        <v>14</v>
      </c>
      <c r="E20" s="15" t="s">
        <v>17</v>
      </c>
      <c r="F20" s="35">
        <v>593</v>
      </c>
      <c r="G20" s="36">
        <v>374</v>
      </c>
      <c r="H20" s="37">
        <v>886.5</v>
      </c>
      <c r="I20" s="38">
        <f t="shared" si="0"/>
        <v>1.4949409780775718</v>
      </c>
    </row>
    <row r="21" spans="1:11" ht="36" outlineLevel="1" x14ac:dyDescent="0.2">
      <c r="A21" s="15" t="s">
        <v>9</v>
      </c>
      <c r="B21" s="15" t="s">
        <v>6</v>
      </c>
      <c r="C21" s="15" t="s">
        <v>12</v>
      </c>
      <c r="D21" s="15" t="s">
        <v>14</v>
      </c>
      <c r="E21" s="15" t="s">
        <v>18</v>
      </c>
      <c r="F21" s="35">
        <v>27.5</v>
      </c>
      <c r="G21" s="36">
        <v>55</v>
      </c>
      <c r="H21" s="37">
        <v>15.3</v>
      </c>
      <c r="I21" s="38">
        <f t="shared" si="0"/>
        <v>0.55636363636363639</v>
      </c>
    </row>
    <row r="22" spans="1:11" ht="36" outlineLevel="1" x14ac:dyDescent="0.2">
      <c r="A22" s="15" t="s">
        <v>9</v>
      </c>
      <c r="B22" s="15" t="s">
        <v>6</v>
      </c>
      <c r="C22" s="15" t="s">
        <v>12</v>
      </c>
      <c r="D22" s="15" t="s">
        <v>14</v>
      </c>
      <c r="E22" s="15" t="s">
        <v>19</v>
      </c>
      <c r="F22" s="35">
        <v>150</v>
      </c>
      <c r="G22" s="36">
        <v>60</v>
      </c>
      <c r="H22" s="37">
        <v>4.2</v>
      </c>
      <c r="I22" s="38">
        <f t="shared" si="0"/>
        <v>2.8000000000000001E-2</v>
      </c>
    </row>
    <row r="23" spans="1:11" ht="48" outlineLevel="1" x14ac:dyDescent="0.2">
      <c r="A23" s="15" t="s">
        <v>155</v>
      </c>
      <c r="B23" s="15" t="s">
        <v>6</v>
      </c>
      <c r="C23" s="15" t="s">
        <v>153</v>
      </c>
      <c r="D23" s="15" t="s">
        <v>154</v>
      </c>
      <c r="E23" s="15" t="s">
        <v>16</v>
      </c>
      <c r="F23" s="35">
        <v>3.5</v>
      </c>
      <c r="G23" s="36"/>
      <c r="H23" s="37">
        <v>0</v>
      </c>
      <c r="I23" s="38">
        <f t="shared" si="0"/>
        <v>0</v>
      </c>
    </row>
    <row r="24" spans="1:11" outlineLevel="1" x14ac:dyDescent="0.2">
      <c r="A24" s="15" t="s">
        <v>110</v>
      </c>
      <c r="B24" s="15" t="s">
        <v>6</v>
      </c>
      <c r="C24" s="15" t="s">
        <v>109</v>
      </c>
      <c r="D24" s="15" t="s">
        <v>170</v>
      </c>
      <c r="E24" s="15" t="s">
        <v>111</v>
      </c>
      <c r="F24" s="35">
        <v>2000</v>
      </c>
      <c r="G24" s="36"/>
      <c r="H24" s="37"/>
      <c r="I24" s="38">
        <f t="shared" si="0"/>
        <v>0</v>
      </c>
    </row>
    <row r="25" spans="1:11" outlineLevel="1" x14ac:dyDescent="0.2">
      <c r="A25" s="15" t="s">
        <v>22</v>
      </c>
      <c r="B25" s="15" t="s">
        <v>6</v>
      </c>
      <c r="C25" s="15" t="s">
        <v>20</v>
      </c>
      <c r="D25" s="15" t="s">
        <v>21</v>
      </c>
      <c r="E25" s="15" t="s">
        <v>16</v>
      </c>
      <c r="F25" s="35">
        <v>75</v>
      </c>
      <c r="G25" s="36">
        <v>100</v>
      </c>
      <c r="H25" s="37">
        <v>0</v>
      </c>
      <c r="I25" s="38">
        <f t="shared" si="0"/>
        <v>0</v>
      </c>
    </row>
    <row r="26" spans="1:11" outlineLevel="1" x14ac:dyDescent="0.2">
      <c r="A26" s="15" t="s">
        <v>22</v>
      </c>
      <c r="B26" s="15" t="s">
        <v>6</v>
      </c>
      <c r="C26" s="15" t="s">
        <v>20</v>
      </c>
      <c r="D26" s="15" t="s">
        <v>23</v>
      </c>
      <c r="E26" s="15" t="s">
        <v>16</v>
      </c>
      <c r="F26" s="40">
        <v>750</v>
      </c>
      <c r="G26" s="41">
        <v>1000</v>
      </c>
      <c r="H26" s="42">
        <v>605</v>
      </c>
      <c r="I26" s="38">
        <f t="shared" si="0"/>
        <v>0.80666666666666664</v>
      </c>
    </row>
    <row r="27" spans="1:11" ht="36" outlineLevel="1" x14ac:dyDescent="0.2">
      <c r="A27" s="15" t="s">
        <v>9</v>
      </c>
      <c r="B27" s="15" t="s">
        <v>6</v>
      </c>
      <c r="C27" s="15" t="s">
        <v>20</v>
      </c>
      <c r="D27" s="15" t="s">
        <v>24</v>
      </c>
      <c r="E27" s="15" t="s">
        <v>10</v>
      </c>
      <c r="F27" s="35">
        <v>922.4</v>
      </c>
      <c r="G27" s="36">
        <v>1893.22</v>
      </c>
      <c r="H27" s="37">
        <v>926.9</v>
      </c>
      <c r="I27" s="38">
        <f t="shared" si="0"/>
        <v>1.0048785776235907</v>
      </c>
    </row>
    <row r="28" spans="1:11" ht="36" outlineLevel="1" x14ac:dyDescent="0.2">
      <c r="A28" s="15" t="s">
        <v>9</v>
      </c>
      <c r="B28" s="15" t="s">
        <v>6</v>
      </c>
      <c r="C28" s="15" t="s">
        <v>20</v>
      </c>
      <c r="D28" s="15" t="s">
        <v>24</v>
      </c>
      <c r="E28" s="15" t="s">
        <v>11</v>
      </c>
      <c r="F28" s="35">
        <v>278.5</v>
      </c>
      <c r="G28" s="36">
        <v>571.75</v>
      </c>
      <c r="H28" s="37">
        <v>277.8</v>
      </c>
      <c r="I28" s="38">
        <f t="shared" si="0"/>
        <v>0.99748653500897666</v>
      </c>
    </row>
    <row r="29" spans="1:11" ht="48" outlineLevel="1" x14ac:dyDescent="0.2">
      <c r="A29" s="15" t="s">
        <v>158</v>
      </c>
      <c r="B29" s="15" t="s">
        <v>6</v>
      </c>
      <c r="C29" s="15" t="s">
        <v>20</v>
      </c>
      <c r="D29" s="15" t="s">
        <v>156</v>
      </c>
      <c r="E29" s="15" t="s">
        <v>157</v>
      </c>
      <c r="F29" s="35">
        <v>50</v>
      </c>
      <c r="G29" s="36"/>
      <c r="H29" s="37">
        <v>0</v>
      </c>
      <c r="I29" s="38">
        <f t="shared" si="0"/>
        <v>0</v>
      </c>
    </row>
    <row r="30" spans="1:11" ht="24" outlineLevel="1" x14ac:dyDescent="0.2">
      <c r="A30" s="15" t="s">
        <v>26</v>
      </c>
      <c r="B30" s="15" t="s">
        <v>6</v>
      </c>
      <c r="C30" s="15" t="s">
        <v>20</v>
      </c>
      <c r="D30" s="15" t="s">
        <v>25</v>
      </c>
      <c r="E30" s="15" t="s">
        <v>27</v>
      </c>
      <c r="F30" s="35">
        <v>100</v>
      </c>
      <c r="G30" s="36">
        <v>200</v>
      </c>
      <c r="H30" s="37">
        <v>101</v>
      </c>
      <c r="I30" s="38">
        <f t="shared" si="0"/>
        <v>1.01</v>
      </c>
    </row>
    <row r="31" spans="1:11" ht="24" outlineLevel="1" x14ac:dyDescent="0.2">
      <c r="A31" s="15" t="s">
        <v>29</v>
      </c>
      <c r="B31" s="15" t="s">
        <v>6</v>
      </c>
      <c r="C31" s="15" t="s">
        <v>20</v>
      </c>
      <c r="D31" s="15" t="s">
        <v>28</v>
      </c>
      <c r="E31" s="15" t="s">
        <v>19</v>
      </c>
      <c r="F31" s="40">
        <v>86.5</v>
      </c>
      <c r="G31" s="41">
        <v>135</v>
      </c>
      <c r="H31" s="42">
        <v>173</v>
      </c>
      <c r="I31" s="43">
        <f t="shared" si="0"/>
        <v>2</v>
      </c>
    </row>
    <row r="32" spans="1:11" ht="24" outlineLevel="1" x14ac:dyDescent="0.2">
      <c r="A32" s="15" t="s">
        <v>177</v>
      </c>
      <c r="B32" s="15" t="s">
        <v>6</v>
      </c>
      <c r="C32" s="15" t="s">
        <v>20</v>
      </c>
      <c r="D32" s="15" t="s">
        <v>171</v>
      </c>
      <c r="E32" s="15" t="s">
        <v>16</v>
      </c>
      <c r="F32" s="40">
        <v>509.1</v>
      </c>
      <c r="G32" s="41"/>
      <c r="H32" s="42">
        <v>0</v>
      </c>
      <c r="I32" s="43">
        <f t="shared" si="0"/>
        <v>0</v>
      </c>
    </row>
    <row r="33" spans="1:9" ht="84" outlineLevel="1" x14ac:dyDescent="0.2">
      <c r="A33" s="19" t="s">
        <v>31</v>
      </c>
      <c r="B33" s="15" t="s">
        <v>6</v>
      </c>
      <c r="C33" s="15" t="s">
        <v>20</v>
      </c>
      <c r="D33" s="15" t="s">
        <v>30</v>
      </c>
      <c r="E33" s="15" t="s">
        <v>10</v>
      </c>
      <c r="F33" s="35">
        <v>820.5</v>
      </c>
      <c r="G33" s="36">
        <v>2383.2600000000002</v>
      </c>
      <c r="H33" s="37">
        <v>745.3</v>
      </c>
      <c r="I33" s="38">
        <f t="shared" si="0"/>
        <v>0.90834856794637409</v>
      </c>
    </row>
    <row r="34" spans="1:9" ht="84" outlineLevel="1" x14ac:dyDescent="0.2">
      <c r="A34" s="19" t="s">
        <v>31</v>
      </c>
      <c r="B34" s="15" t="s">
        <v>6</v>
      </c>
      <c r="C34" s="15" t="s">
        <v>20</v>
      </c>
      <c r="D34" s="15" t="s">
        <v>30</v>
      </c>
      <c r="E34" s="15" t="s">
        <v>11</v>
      </c>
      <c r="F34" s="35">
        <v>247.8</v>
      </c>
      <c r="G34" s="36">
        <v>719.75</v>
      </c>
      <c r="H34" s="37">
        <v>207.4</v>
      </c>
      <c r="I34" s="38">
        <f t="shared" si="0"/>
        <v>0.8369652945924132</v>
      </c>
    </row>
    <row r="35" spans="1:9" ht="84" outlineLevel="1" x14ac:dyDescent="0.2">
      <c r="A35" s="19" t="s">
        <v>31</v>
      </c>
      <c r="B35" s="15" t="s">
        <v>6</v>
      </c>
      <c r="C35" s="15" t="s">
        <v>20</v>
      </c>
      <c r="D35" s="15" t="s">
        <v>30</v>
      </c>
      <c r="E35" s="15" t="s">
        <v>16</v>
      </c>
      <c r="F35" s="35">
        <v>233.1</v>
      </c>
      <c r="G35" s="36"/>
      <c r="H35" s="37">
        <v>103.6</v>
      </c>
      <c r="I35" s="38">
        <f t="shared" si="0"/>
        <v>0.44444444444444442</v>
      </c>
    </row>
    <row r="36" spans="1:9" ht="204" outlineLevel="1" x14ac:dyDescent="0.2">
      <c r="A36" s="19" t="s">
        <v>33</v>
      </c>
      <c r="B36" s="15" t="s">
        <v>6</v>
      </c>
      <c r="C36" s="15" t="s">
        <v>20</v>
      </c>
      <c r="D36" s="15" t="s">
        <v>32</v>
      </c>
      <c r="E36" s="15" t="s">
        <v>16</v>
      </c>
      <c r="F36" s="35">
        <v>1.5</v>
      </c>
      <c r="G36" s="36">
        <v>3</v>
      </c>
      <c r="H36" s="37">
        <v>0</v>
      </c>
      <c r="I36" s="38">
        <f t="shared" si="0"/>
        <v>0</v>
      </c>
    </row>
    <row r="37" spans="1:9" ht="36" outlineLevel="1" x14ac:dyDescent="0.2">
      <c r="A37" s="15" t="s">
        <v>9</v>
      </c>
      <c r="B37" s="15" t="s">
        <v>6</v>
      </c>
      <c r="C37" s="15" t="s">
        <v>20</v>
      </c>
      <c r="D37" s="15" t="s">
        <v>34</v>
      </c>
      <c r="E37" s="15" t="s">
        <v>10</v>
      </c>
      <c r="F37" s="35">
        <v>657.7</v>
      </c>
      <c r="G37" s="36">
        <v>1844.56</v>
      </c>
      <c r="H37" s="37">
        <v>558.29999999999995</v>
      </c>
      <c r="I37" s="38">
        <f t="shared" si="0"/>
        <v>0.84886726471035412</v>
      </c>
    </row>
    <row r="38" spans="1:9" ht="36" outlineLevel="1" x14ac:dyDescent="0.2">
      <c r="A38" s="15" t="s">
        <v>9</v>
      </c>
      <c r="B38" s="15" t="s">
        <v>6</v>
      </c>
      <c r="C38" s="15" t="s">
        <v>20</v>
      </c>
      <c r="D38" s="15" t="s">
        <v>34</v>
      </c>
      <c r="E38" s="15" t="s">
        <v>11</v>
      </c>
      <c r="F38" s="35">
        <v>198.6</v>
      </c>
      <c r="G38" s="36">
        <v>557.05999999999995</v>
      </c>
      <c r="H38" s="37">
        <v>166.2</v>
      </c>
      <c r="I38" s="38">
        <f t="shared" si="0"/>
        <v>0.83685800604229599</v>
      </c>
    </row>
    <row r="39" spans="1:9" ht="24" outlineLevel="1" x14ac:dyDescent="0.2">
      <c r="A39" s="21" t="s">
        <v>122</v>
      </c>
      <c r="B39" s="21" t="s">
        <v>6</v>
      </c>
      <c r="C39" s="21" t="s">
        <v>123</v>
      </c>
      <c r="D39" s="21"/>
      <c r="E39" s="21"/>
      <c r="F39" s="23">
        <f>SUM(F40:F43)</f>
        <v>1293.0999999999999</v>
      </c>
      <c r="G39" s="23">
        <f>SUM(G40:G43)</f>
        <v>2415.41</v>
      </c>
      <c r="H39" s="23">
        <f>SUM(H40:H43)</f>
        <v>1169.7</v>
      </c>
      <c r="I39" s="24">
        <f t="shared" si="0"/>
        <v>0.9045704121877659</v>
      </c>
    </row>
    <row r="40" spans="1:9" ht="36" outlineLevel="1" x14ac:dyDescent="0.2">
      <c r="A40" s="15" t="s">
        <v>9</v>
      </c>
      <c r="B40" s="15" t="s">
        <v>6</v>
      </c>
      <c r="C40" s="15" t="s">
        <v>172</v>
      </c>
      <c r="D40" s="15" t="s">
        <v>35</v>
      </c>
      <c r="E40" s="15" t="s">
        <v>10</v>
      </c>
      <c r="F40" s="17">
        <v>383.7</v>
      </c>
      <c r="G40" s="18">
        <v>541.54999999999995</v>
      </c>
      <c r="H40" s="30">
        <v>283.89999999999998</v>
      </c>
      <c r="I40" s="20">
        <f t="shared" si="0"/>
        <v>0.73990096429502217</v>
      </c>
    </row>
    <row r="41" spans="1:9" ht="36" outlineLevel="1" x14ac:dyDescent="0.2">
      <c r="A41" s="15" t="s">
        <v>9</v>
      </c>
      <c r="B41" s="15" t="s">
        <v>6</v>
      </c>
      <c r="C41" s="15" t="s">
        <v>172</v>
      </c>
      <c r="D41" s="15" t="s">
        <v>35</v>
      </c>
      <c r="E41" s="15" t="s">
        <v>11</v>
      </c>
      <c r="F41" s="17">
        <v>115.9</v>
      </c>
      <c r="G41" s="18">
        <v>163.55000000000001</v>
      </c>
      <c r="H41" s="30">
        <v>85.7</v>
      </c>
      <c r="I41" s="20">
        <f t="shared" si="0"/>
        <v>0.73943054357204485</v>
      </c>
    </row>
    <row r="42" spans="1:9" ht="36" outlineLevel="1" x14ac:dyDescent="0.2">
      <c r="A42" s="15" t="s">
        <v>9</v>
      </c>
      <c r="B42" s="15" t="s">
        <v>6</v>
      </c>
      <c r="C42" s="15" t="s">
        <v>172</v>
      </c>
      <c r="D42" s="15" t="s">
        <v>162</v>
      </c>
      <c r="E42" s="15" t="s">
        <v>10</v>
      </c>
      <c r="F42" s="17">
        <v>609.5</v>
      </c>
      <c r="G42" s="18">
        <v>1313.6</v>
      </c>
      <c r="H42" s="30">
        <v>616.4</v>
      </c>
      <c r="I42" s="20">
        <f t="shared" si="0"/>
        <v>1.0113207547169811</v>
      </c>
    </row>
    <row r="43" spans="1:9" ht="36" outlineLevel="1" x14ac:dyDescent="0.2">
      <c r="A43" s="15" t="s">
        <v>9</v>
      </c>
      <c r="B43" s="15" t="s">
        <v>6</v>
      </c>
      <c r="C43" s="15" t="s">
        <v>172</v>
      </c>
      <c r="D43" s="15" t="s">
        <v>162</v>
      </c>
      <c r="E43" s="15" t="s">
        <v>11</v>
      </c>
      <c r="F43" s="17">
        <v>184</v>
      </c>
      <c r="G43" s="18">
        <v>396.71</v>
      </c>
      <c r="H43" s="30">
        <v>183.7</v>
      </c>
      <c r="I43" s="20">
        <f t="shared" si="0"/>
        <v>0.99836956521739129</v>
      </c>
    </row>
    <row r="44" spans="1:9" outlineLevel="1" x14ac:dyDescent="0.2">
      <c r="A44" s="21" t="s">
        <v>124</v>
      </c>
      <c r="B44" s="15" t="s">
        <v>6</v>
      </c>
      <c r="C44" s="21" t="s">
        <v>125</v>
      </c>
      <c r="D44" s="21"/>
      <c r="E44" s="21"/>
      <c r="F44" s="23">
        <f>SUM(F45:F47)</f>
        <v>1747.6000000000001</v>
      </c>
      <c r="G44" s="23">
        <f>SUM(G45:G46)</f>
        <v>2884.12</v>
      </c>
      <c r="H44" s="23">
        <f>SUM(H45:H46)</f>
        <v>1589.3</v>
      </c>
      <c r="I44" s="24">
        <f t="shared" si="0"/>
        <v>0.90941863126573574</v>
      </c>
    </row>
    <row r="45" spans="1:9" ht="36" outlineLevel="1" x14ac:dyDescent="0.2">
      <c r="A45" s="15" t="s">
        <v>9</v>
      </c>
      <c r="B45" s="15" t="s">
        <v>6</v>
      </c>
      <c r="C45" s="15" t="s">
        <v>36</v>
      </c>
      <c r="D45" s="15" t="s">
        <v>163</v>
      </c>
      <c r="E45" s="15" t="s">
        <v>10</v>
      </c>
      <c r="F45" s="17">
        <v>1250.3</v>
      </c>
      <c r="G45" s="18">
        <v>2215.15</v>
      </c>
      <c r="H45" s="30">
        <v>1224.0999999999999</v>
      </c>
      <c r="I45" s="20">
        <f t="shared" si="0"/>
        <v>0.97904502919299363</v>
      </c>
    </row>
    <row r="46" spans="1:9" ht="36" outlineLevel="1" x14ac:dyDescent="0.2">
      <c r="A46" s="15" t="s">
        <v>9</v>
      </c>
      <c r="B46" s="15" t="s">
        <v>6</v>
      </c>
      <c r="C46" s="15" t="s">
        <v>36</v>
      </c>
      <c r="D46" s="15" t="s">
        <v>37</v>
      </c>
      <c r="E46" s="15" t="s">
        <v>11</v>
      </c>
      <c r="F46" s="17">
        <v>377.6</v>
      </c>
      <c r="G46" s="18">
        <v>668.97</v>
      </c>
      <c r="H46" s="30">
        <v>365.2</v>
      </c>
      <c r="I46" s="20">
        <f t="shared" si="0"/>
        <v>0.96716101694915246</v>
      </c>
    </row>
    <row r="47" spans="1:9" ht="123.75" customHeight="1" outlineLevel="1" x14ac:dyDescent="0.2">
      <c r="A47" s="15" t="s">
        <v>167</v>
      </c>
      <c r="B47" s="15" t="s">
        <v>6</v>
      </c>
      <c r="C47" s="15" t="s">
        <v>36</v>
      </c>
      <c r="D47" s="15" t="s">
        <v>164</v>
      </c>
      <c r="E47" s="15" t="s">
        <v>16</v>
      </c>
      <c r="F47" s="17">
        <v>119.7</v>
      </c>
      <c r="G47" s="18"/>
      <c r="H47" s="30">
        <v>0</v>
      </c>
      <c r="I47" s="20">
        <f t="shared" si="0"/>
        <v>0</v>
      </c>
    </row>
    <row r="48" spans="1:9" outlineLevel="1" x14ac:dyDescent="0.2">
      <c r="A48" s="21" t="s">
        <v>126</v>
      </c>
      <c r="B48" s="21" t="s">
        <v>6</v>
      </c>
      <c r="C48" s="21" t="s">
        <v>127</v>
      </c>
      <c r="D48" s="21"/>
      <c r="E48" s="21"/>
      <c r="F48" s="23">
        <f>SUM(F49:F55)</f>
        <v>13057.8</v>
      </c>
      <c r="G48" s="23">
        <f t="shared" ref="G48:H48" si="1">SUM(G49:G55)</f>
        <v>1442.37</v>
      </c>
      <c r="H48" s="23">
        <f t="shared" si="1"/>
        <v>9162.7000000000007</v>
      </c>
      <c r="I48" s="20">
        <f t="shared" si="0"/>
        <v>0.70170319655684732</v>
      </c>
    </row>
    <row r="49" spans="1:9" ht="60" outlineLevel="1" x14ac:dyDescent="0.2">
      <c r="A49" s="15" t="s">
        <v>178</v>
      </c>
      <c r="B49" s="15" t="s">
        <v>6</v>
      </c>
      <c r="C49" s="15" t="s">
        <v>173</v>
      </c>
      <c r="D49" s="15" t="s">
        <v>174</v>
      </c>
      <c r="E49" s="15" t="s">
        <v>146</v>
      </c>
      <c r="F49" s="17">
        <v>1362</v>
      </c>
      <c r="G49" s="17"/>
      <c r="H49" s="17">
        <v>0</v>
      </c>
      <c r="I49" s="20">
        <f t="shared" si="0"/>
        <v>0</v>
      </c>
    </row>
    <row r="50" spans="1:9" ht="36" outlineLevel="1" x14ac:dyDescent="0.2">
      <c r="A50" s="15" t="s">
        <v>179</v>
      </c>
      <c r="B50" s="15" t="s">
        <v>6</v>
      </c>
      <c r="C50" s="15" t="s">
        <v>173</v>
      </c>
      <c r="D50" s="15" t="s">
        <v>175</v>
      </c>
      <c r="E50" s="15" t="s">
        <v>146</v>
      </c>
      <c r="F50" s="17">
        <v>3044.6</v>
      </c>
      <c r="G50" s="17"/>
      <c r="H50" s="17">
        <v>1763.4</v>
      </c>
      <c r="I50" s="20">
        <f t="shared" si="0"/>
        <v>0.57918938448400448</v>
      </c>
    </row>
    <row r="51" spans="1:9" s="51" customFormat="1" ht="48" outlineLevel="1" x14ac:dyDescent="0.2">
      <c r="A51" s="52" t="s">
        <v>193</v>
      </c>
      <c r="B51" s="52" t="s">
        <v>6</v>
      </c>
      <c r="C51" s="52" t="s">
        <v>190</v>
      </c>
      <c r="D51" s="52" t="s">
        <v>191</v>
      </c>
      <c r="E51" s="52" t="s">
        <v>146</v>
      </c>
      <c r="F51" s="35">
        <v>1150</v>
      </c>
      <c r="G51" s="17"/>
      <c r="H51" s="44"/>
      <c r="I51" s="45"/>
    </row>
    <row r="52" spans="1:9" ht="48" outlineLevel="1" x14ac:dyDescent="0.2">
      <c r="A52" s="15" t="s">
        <v>180</v>
      </c>
      <c r="B52" s="15" t="s">
        <v>6</v>
      </c>
      <c r="C52" s="15" t="s">
        <v>38</v>
      </c>
      <c r="D52" s="15" t="s">
        <v>176</v>
      </c>
      <c r="E52" s="15" t="s">
        <v>16</v>
      </c>
      <c r="F52" s="17">
        <v>3400.9</v>
      </c>
      <c r="G52" s="17"/>
      <c r="H52" s="17">
        <v>3971.7</v>
      </c>
      <c r="I52" s="20">
        <f t="shared" si="0"/>
        <v>1.1678379252550795</v>
      </c>
    </row>
    <row r="53" spans="1:9" ht="48" outlineLevel="1" x14ac:dyDescent="0.2">
      <c r="A53" s="15" t="s">
        <v>180</v>
      </c>
      <c r="B53" s="15" t="s">
        <v>6</v>
      </c>
      <c r="C53" s="15" t="s">
        <v>38</v>
      </c>
      <c r="D53" s="15" t="s">
        <v>176</v>
      </c>
      <c r="E53" s="15" t="s">
        <v>146</v>
      </c>
      <c r="F53" s="17">
        <v>2580.8000000000002</v>
      </c>
      <c r="G53" s="17"/>
      <c r="H53" s="17">
        <v>2097.3000000000002</v>
      </c>
      <c r="I53" s="20">
        <f t="shared" si="0"/>
        <v>0.81265499070055802</v>
      </c>
    </row>
    <row r="54" spans="1:9" ht="36" outlineLevel="1" x14ac:dyDescent="0.2">
      <c r="A54" s="15" t="s">
        <v>9</v>
      </c>
      <c r="B54" s="15" t="s">
        <v>6</v>
      </c>
      <c r="C54" s="15" t="s">
        <v>38</v>
      </c>
      <c r="D54" s="15" t="s">
        <v>39</v>
      </c>
      <c r="E54" s="15" t="s">
        <v>10</v>
      </c>
      <c r="F54" s="17">
        <v>1167.0999999999999</v>
      </c>
      <c r="G54" s="18">
        <v>1107.81</v>
      </c>
      <c r="H54" s="30">
        <v>1024.2</v>
      </c>
      <c r="I54" s="20">
        <f t="shared" si="0"/>
        <v>0.8775597635164083</v>
      </c>
    </row>
    <row r="55" spans="1:9" ht="36" outlineLevel="1" x14ac:dyDescent="0.2">
      <c r="A55" s="15" t="s">
        <v>9</v>
      </c>
      <c r="B55" s="15" t="s">
        <v>6</v>
      </c>
      <c r="C55" s="15" t="s">
        <v>38</v>
      </c>
      <c r="D55" s="15" t="s">
        <v>39</v>
      </c>
      <c r="E55" s="15" t="s">
        <v>11</v>
      </c>
      <c r="F55" s="17">
        <v>352.4</v>
      </c>
      <c r="G55" s="18">
        <v>334.56</v>
      </c>
      <c r="H55" s="30">
        <v>306.10000000000002</v>
      </c>
      <c r="I55" s="20">
        <f t="shared" si="0"/>
        <v>0.86861520998864938</v>
      </c>
    </row>
    <row r="56" spans="1:9" outlineLevel="1" x14ac:dyDescent="0.2">
      <c r="A56" s="21" t="s">
        <v>128</v>
      </c>
      <c r="B56" s="21" t="s">
        <v>6</v>
      </c>
      <c r="C56" s="21" t="s">
        <v>129</v>
      </c>
      <c r="D56" s="21"/>
      <c r="E56" s="21"/>
      <c r="F56" s="23">
        <f>SUM(F57:F58)</f>
        <v>125</v>
      </c>
      <c r="G56" s="23">
        <f t="shared" ref="G56:H56" si="2">SUM(G57:G58)</f>
        <v>2185.67</v>
      </c>
      <c r="H56" s="23">
        <f t="shared" si="2"/>
        <v>0</v>
      </c>
      <c r="I56" s="24">
        <f t="shared" si="0"/>
        <v>0</v>
      </c>
    </row>
    <row r="57" spans="1:9" ht="36" outlineLevel="1" x14ac:dyDescent="0.2">
      <c r="A57" s="15" t="s">
        <v>84</v>
      </c>
      <c r="B57" s="15" t="s">
        <v>6</v>
      </c>
      <c r="C57" s="15" t="s">
        <v>45</v>
      </c>
      <c r="D57" s="15" t="s">
        <v>83</v>
      </c>
      <c r="E57" s="15" t="s">
        <v>16</v>
      </c>
      <c r="F57" s="17">
        <v>75</v>
      </c>
      <c r="G57" s="18">
        <v>2185.67</v>
      </c>
      <c r="H57" s="30">
        <v>0</v>
      </c>
      <c r="I57" s="20">
        <f t="shared" si="0"/>
        <v>0</v>
      </c>
    </row>
    <row r="58" spans="1:9" ht="24" outlineLevel="1" x14ac:dyDescent="0.2">
      <c r="A58" s="15" t="s">
        <v>86</v>
      </c>
      <c r="B58" s="15" t="s">
        <v>6</v>
      </c>
      <c r="C58" s="15" t="s">
        <v>45</v>
      </c>
      <c r="D58" s="15" t="s">
        <v>85</v>
      </c>
      <c r="E58" s="15" t="s">
        <v>16</v>
      </c>
      <c r="F58" s="17">
        <v>50</v>
      </c>
      <c r="G58" s="18"/>
      <c r="H58" s="30">
        <v>0</v>
      </c>
      <c r="I58" s="20">
        <f t="shared" si="0"/>
        <v>0</v>
      </c>
    </row>
    <row r="59" spans="1:9" outlineLevel="1" x14ac:dyDescent="0.2">
      <c r="A59" s="21" t="s">
        <v>130</v>
      </c>
      <c r="B59" s="21" t="s">
        <v>6</v>
      </c>
      <c r="C59" s="21" t="s">
        <v>131</v>
      </c>
      <c r="D59" s="21"/>
      <c r="E59" s="21"/>
      <c r="F59" s="23">
        <f>SUM(F60:F61)</f>
        <v>352.6</v>
      </c>
      <c r="G59" s="23">
        <f>SUM(G60:G61)</f>
        <v>602.84</v>
      </c>
      <c r="H59" s="23">
        <f>SUM(H60:H61)</f>
        <v>300.2</v>
      </c>
      <c r="I59" s="24">
        <f t="shared" si="0"/>
        <v>0.85138967668746446</v>
      </c>
    </row>
    <row r="60" spans="1:9" ht="36" outlineLevel="1" x14ac:dyDescent="0.2">
      <c r="A60" s="15" t="s">
        <v>9</v>
      </c>
      <c r="B60" s="15" t="s">
        <v>6</v>
      </c>
      <c r="C60" s="15" t="s">
        <v>47</v>
      </c>
      <c r="D60" s="15" t="s">
        <v>48</v>
      </c>
      <c r="E60" s="15" t="s">
        <v>10</v>
      </c>
      <c r="F60" s="17">
        <v>270.8</v>
      </c>
      <c r="G60" s="18">
        <v>463.01</v>
      </c>
      <c r="H60" s="30">
        <v>230.6</v>
      </c>
      <c r="I60" s="20">
        <f t="shared" si="0"/>
        <v>0.85155096011816833</v>
      </c>
    </row>
    <row r="61" spans="1:9" ht="36" outlineLevel="1" x14ac:dyDescent="0.2">
      <c r="A61" s="15" t="s">
        <v>9</v>
      </c>
      <c r="B61" s="15" t="s">
        <v>6</v>
      </c>
      <c r="C61" s="15" t="s">
        <v>47</v>
      </c>
      <c r="D61" s="15" t="s">
        <v>48</v>
      </c>
      <c r="E61" s="15" t="s">
        <v>11</v>
      </c>
      <c r="F61" s="17">
        <v>81.8</v>
      </c>
      <c r="G61" s="18">
        <v>139.83000000000001</v>
      </c>
      <c r="H61" s="30">
        <v>69.599999999999994</v>
      </c>
      <c r="I61" s="20">
        <f t="shared" si="0"/>
        <v>0.85085574572127132</v>
      </c>
    </row>
    <row r="62" spans="1:9" outlineLevel="1" x14ac:dyDescent="0.2">
      <c r="A62" s="21" t="s">
        <v>132</v>
      </c>
      <c r="B62" s="21" t="s">
        <v>6</v>
      </c>
      <c r="C62" s="21" t="s">
        <v>144</v>
      </c>
      <c r="D62" s="21"/>
      <c r="E62" s="21"/>
      <c r="F62" s="23">
        <f>F63+F64+F65+F66</f>
        <v>4158.2000000000007</v>
      </c>
      <c r="G62" s="23">
        <f t="shared" ref="G62:H62" si="3">G63+G64+G65+G66</f>
        <v>3339.64</v>
      </c>
      <c r="H62" s="23">
        <f t="shared" si="3"/>
        <v>6594.4</v>
      </c>
      <c r="I62" s="20">
        <f t="shared" si="0"/>
        <v>1.5858785051224085</v>
      </c>
    </row>
    <row r="63" spans="1:9" ht="24" outlineLevel="1" x14ac:dyDescent="0.2">
      <c r="A63" s="15" t="s">
        <v>51</v>
      </c>
      <c r="B63" s="15" t="s">
        <v>6</v>
      </c>
      <c r="C63" s="15" t="s">
        <v>49</v>
      </c>
      <c r="D63" s="15" t="s">
        <v>50</v>
      </c>
      <c r="E63" s="15" t="s">
        <v>52</v>
      </c>
      <c r="F63" s="17">
        <v>1900</v>
      </c>
      <c r="G63" s="18">
        <v>2511.54</v>
      </c>
      <c r="H63" s="30">
        <v>2453.6</v>
      </c>
      <c r="I63" s="20">
        <f t="shared" si="0"/>
        <v>1.2913684210526315</v>
      </c>
    </row>
    <row r="64" spans="1:9" ht="24" outlineLevel="1" x14ac:dyDescent="0.2">
      <c r="A64" s="15" t="s">
        <v>55</v>
      </c>
      <c r="B64" s="15" t="s">
        <v>6</v>
      </c>
      <c r="C64" s="15" t="s">
        <v>53</v>
      </c>
      <c r="D64" s="15" t="s">
        <v>54</v>
      </c>
      <c r="E64" s="15" t="s">
        <v>10</v>
      </c>
      <c r="F64" s="17">
        <v>351.9</v>
      </c>
      <c r="G64" s="18">
        <v>636.02</v>
      </c>
      <c r="H64" s="30">
        <v>418.5</v>
      </c>
      <c r="I64" s="20">
        <f t="shared" si="0"/>
        <v>1.1892583120204605</v>
      </c>
    </row>
    <row r="65" spans="1:10" ht="24" outlineLevel="1" x14ac:dyDescent="0.2">
      <c r="A65" s="15" t="s">
        <v>55</v>
      </c>
      <c r="B65" s="15" t="s">
        <v>6</v>
      </c>
      <c r="C65" s="15" t="s">
        <v>53</v>
      </c>
      <c r="D65" s="15" t="s">
        <v>54</v>
      </c>
      <c r="E65" s="15" t="s">
        <v>11</v>
      </c>
      <c r="F65" s="17">
        <v>106.3</v>
      </c>
      <c r="G65" s="18">
        <v>192.08</v>
      </c>
      <c r="H65" s="30">
        <v>122.3</v>
      </c>
      <c r="I65" s="20">
        <f t="shared" si="0"/>
        <v>1.1505174035747883</v>
      </c>
    </row>
    <row r="66" spans="1:10" ht="36" outlineLevel="1" x14ac:dyDescent="0.2">
      <c r="A66" s="15" t="s">
        <v>194</v>
      </c>
      <c r="B66" s="15" t="s">
        <v>6</v>
      </c>
      <c r="C66" s="15" t="s">
        <v>56</v>
      </c>
      <c r="D66" s="15" t="s">
        <v>192</v>
      </c>
      <c r="E66" s="15" t="s">
        <v>146</v>
      </c>
      <c r="F66" s="17">
        <v>1800</v>
      </c>
      <c r="G66" s="18"/>
      <c r="H66" s="30">
        <v>3600</v>
      </c>
      <c r="I66" s="20">
        <f t="shared" si="0"/>
        <v>2</v>
      </c>
    </row>
    <row r="67" spans="1:10" x14ac:dyDescent="0.2">
      <c r="A67" s="21" t="s">
        <v>135</v>
      </c>
      <c r="B67" s="21" t="s">
        <v>64</v>
      </c>
      <c r="C67" s="21"/>
      <c r="D67" s="21"/>
      <c r="E67" s="21"/>
      <c r="F67" s="33">
        <f>F68</f>
        <v>1284.8</v>
      </c>
      <c r="G67" s="33">
        <f t="shared" ref="G67:H67" si="4">G68</f>
        <v>1634.7499999999998</v>
      </c>
      <c r="H67" s="33">
        <f t="shared" si="4"/>
        <v>1212.2</v>
      </c>
      <c r="I67" s="34">
        <f t="shared" si="0"/>
        <v>0.94349315068493156</v>
      </c>
    </row>
    <row r="68" spans="1:10" x14ac:dyDescent="0.2">
      <c r="A68" s="21" t="s">
        <v>120</v>
      </c>
      <c r="B68" s="21" t="s">
        <v>64</v>
      </c>
      <c r="C68" s="21" t="s">
        <v>117</v>
      </c>
      <c r="D68" s="21"/>
      <c r="E68" s="21"/>
      <c r="F68" s="23">
        <f>F69+F70+F71+F72+F73</f>
        <v>1284.8</v>
      </c>
      <c r="G68" s="23">
        <f t="shared" ref="G68:H68" si="5">G69+G70+G71+G72+G73</f>
        <v>1634.7499999999998</v>
      </c>
      <c r="H68" s="23">
        <f t="shared" si="5"/>
        <v>1212.2</v>
      </c>
      <c r="I68" s="24">
        <f t="shared" ref="I68" si="6">H68/F68</f>
        <v>0.94349315068493156</v>
      </c>
    </row>
    <row r="69" spans="1:10" ht="36" outlineLevel="1" x14ac:dyDescent="0.2">
      <c r="A69" s="15" t="s">
        <v>9</v>
      </c>
      <c r="B69" s="15" t="s">
        <v>64</v>
      </c>
      <c r="C69" s="15" t="s">
        <v>65</v>
      </c>
      <c r="D69" s="15" t="s">
        <v>66</v>
      </c>
      <c r="E69" s="15" t="s">
        <v>10</v>
      </c>
      <c r="F69" s="17">
        <v>924.3</v>
      </c>
      <c r="G69" s="18">
        <v>1126.0899999999999</v>
      </c>
      <c r="H69" s="30">
        <v>851.5</v>
      </c>
      <c r="I69" s="20">
        <f t="shared" si="0"/>
        <v>0.92123769338959216</v>
      </c>
    </row>
    <row r="70" spans="1:10" ht="36" outlineLevel="1" x14ac:dyDescent="0.2">
      <c r="A70" s="15" t="s">
        <v>9</v>
      </c>
      <c r="B70" s="15" t="s">
        <v>64</v>
      </c>
      <c r="C70" s="15" t="s">
        <v>65</v>
      </c>
      <c r="D70" s="15" t="s">
        <v>66</v>
      </c>
      <c r="E70" s="15" t="s">
        <v>15</v>
      </c>
      <c r="F70" s="17">
        <v>16.2</v>
      </c>
      <c r="G70" s="18">
        <v>28.8</v>
      </c>
      <c r="H70" s="30">
        <v>18.399999999999999</v>
      </c>
      <c r="I70" s="20">
        <f t="shared" si="0"/>
        <v>1.1358024691358024</v>
      </c>
    </row>
    <row r="71" spans="1:10" ht="36" outlineLevel="1" x14ac:dyDescent="0.2">
      <c r="A71" s="15" t="s">
        <v>9</v>
      </c>
      <c r="B71" s="15" t="s">
        <v>64</v>
      </c>
      <c r="C71" s="15" t="s">
        <v>65</v>
      </c>
      <c r="D71" s="15" t="s">
        <v>66</v>
      </c>
      <c r="E71" s="15" t="s">
        <v>11</v>
      </c>
      <c r="F71" s="17">
        <v>279.10000000000002</v>
      </c>
      <c r="G71" s="18">
        <v>340.08</v>
      </c>
      <c r="H71" s="30">
        <v>253.6</v>
      </c>
      <c r="I71" s="20">
        <f t="shared" si="0"/>
        <v>0.90863489788606222</v>
      </c>
    </row>
    <row r="72" spans="1:10" ht="36" outlineLevel="1" x14ac:dyDescent="0.2">
      <c r="A72" s="15" t="s">
        <v>9</v>
      </c>
      <c r="B72" s="15" t="s">
        <v>64</v>
      </c>
      <c r="C72" s="15" t="s">
        <v>65</v>
      </c>
      <c r="D72" s="15" t="s">
        <v>66</v>
      </c>
      <c r="E72" s="15" t="s">
        <v>16</v>
      </c>
      <c r="F72" s="17">
        <v>64.7</v>
      </c>
      <c r="G72" s="18">
        <v>133.28</v>
      </c>
      <c r="H72" s="30">
        <v>88.7</v>
      </c>
      <c r="I72" s="20">
        <f t="shared" si="0"/>
        <v>1.3709428129829984</v>
      </c>
    </row>
    <row r="73" spans="1:10" ht="36" outlineLevel="1" x14ac:dyDescent="0.2">
      <c r="A73" s="15" t="s">
        <v>9</v>
      </c>
      <c r="B73" s="15" t="s">
        <v>64</v>
      </c>
      <c r="C73" s="15" t="s">
        <v>65</v>
      </c>
      <c r="D73" s="15" t="s">
        <v>66</v>
      </c>
      <c r="E73" s="15" t="s">
        <v>19</v>
      </c>
      <c r="F73" s="17">
        <v>0.5</v>
      </c>
      <c r="G73" s="18">
        <v>6.5</v>
      </c>
      <c r="H73" s="30">
        <v>0</v>
      </c>
      <c r="I73" s="20">
        <f t="shared" ref="I73:I156" si="7">H73/F73</f>
        <v>0</v>
      </c>
    </row>
    <row r="74" spans="1:10" outlineLevel="1" x14ac:dyDescent="0.2">
      <c r="A74" s="21" t="s">
        <v>151</v>
      </c>
      <c r="B74" s="46" t="s">
        <v>150</v>
      </c>
      <c r="C74" s="46" t="s">
        <v>117</v>
      </c>
      <c r="D74" s="46"/>
      <c r="E74" s="46"/>
      <c r="F74" s="44">
        <f>F75+F76+F77+F78+F79+F80+F81</f>
        <v>1109.9000000000001</v>
      </c>
      <c r="G74" s="44">
        <f t="shared" ref="G74:H74" si="8">G75+G76+G77+G78+G79+G80+G81</f>
        <v>0</v>
      </c>
      <c r="H74" s="44">
        <f t="shared" si="8"/>
        <v>941.30000000000007</v>
      </c>
      <c r="I74" s="45">
        <f t="shared" si="7"/>
        <v>0.84809442292098391</v>
      </c>
    </row>
    <row r="75" spans="1:10" ht="36" outlineLevel="1" x14ac:dyDescent="0.2">
      <c r="A75" s="15" t="s">
        <v>9</v>
      </c>
      <c r="B75" s="15" t="s">
        <v>150</v>
      </c>
      <c r="C75" s="15" t="s">
        <v>7</v>
      </c>
      <c r="D75" s="15" t="s">
        <v>149</v>
      </c>
      <c r="E75" s="15" t="s">
        <v>10</v>
      </c>
      <c r="F75" s="47">
        <v>379.5</v>
      </c>
      <c r="G75" s="48"/>
      <c r="H75" s="49">
        <v>366.7</v>
      </c>
      <c r="I75" s="50">
        <f t="shared" si="7"/>
        <v>0.96627140974967063</v>
      </c>
    </row>
    <row r="76" spans="1:10" ht="36" outlineLevel="1" x14ac:dyDescent="0.2">
      <c r="A76" s="15" t="s">
        <v>9</v>
      </c>
      <c r="B76" s="15" t="s">
        <v>150</v>
      </c>
      <c r="C76" s="15" t="s">
        <v>7</v>
      </c>
      <c r="D76" s="15" t="s">
        <v>149</v>
      </c>
      <c r="E76" s="15" t="s">
        <v>11</v>
      </c>
      <c r="F76" s="47">
        <v>114.7</v>
      </c>
      <c r="G76" s="48"/>
      <c r="H76" s="49">
        <v>107.8</v>
      </c>
      <c r="I76" s="50">
        <f t="shared" si="7"/>
        <v>0.93984306887532687</v>
      </c>
      <c r="J76" s="3">
        <v>351.1</v>
      </c>
    </row>
    <row r="77" spans="1:10" ht="36" outlineLevel="1" x14ac:dyDescent="0.2">
      <c r="A77" s="15" t="s">
        <v>9</v>
      </c>
      <c r="B77" s="15" t="s">
        <v>150</v>
      </c>
      <c r="C77" s="15" t="s">
        <v>7</v>
      </c>
      <c r="D77" s="15" t="s">
        <v>8</v>
      </c>
      <c r="E77" s="15" t="s">
        <v>10</v>
      </c>
      <c r="F77" s="47">
        <v>407</v>
      </c>
      <c r="G77" s="48"/>
      <c r="H77" s="49">
        <v>351.1</v>
      </c>
      <c r="I77" s="50">
        <f t="shared" si="7"/>
        <v>0.86265356265356274</v>
      </c>
    </row>
    <row r="78" spans="1:10" ht="36" outlineLevel="1" x14ac:dyDescent="0.2">
      <c r="A78" s="15" t="s">
        <v>9</v>
      </c>
      <c r="B78" s="15" t="s">
        <v>150</v>
      </c>
      <c r="C78" s="15" t="s">
        <v>7</v>
      </c>
      <c r="D78" s="15" t="s">
        <v>8</v>
      </c>
      <c r="E78" s="15" t="s">
        <v>15</v>
      </c>
      <c r="F78" s="47">
        <v>9</v>
      </c>
      <c r="G78" s="48"/>
      <c r="H78" s="49">
        <v>8</v>
      </c>
      <c r="I78" s="50">
        <f t="shared" si="7"/>
        <v>0.88888888888888884</v>
      </c>
    </row>
    <row r="79" spans="1:10" ht="36" outlineLevel="1" x14ac:dyDescent="0.2">
      <c r="A79" s="15" t="s">
        <v>9</v>
      </c>
      <c r="B79" s="15" t="s">
        <v>150</v>
      </c>
      <c r="C79" s="15" t="s">
        <v>7</v>
      </c>
      <c r="D79" s="15" t="s">
        <v>8</v>
      </c>
      <c r="E79" s="15" t="s">
        <v>11</v>
      </c>
      <c r="F79" s="47">
        <v>123</v>
      </c>
      <c r="G79" s="48"/>
      <c r="H79" s="49">
        <v>105</v>
      </c>
      <c r="I79" s="50">
        <f t="shared" si="7"/>
        <v>0.85365853658536583</v>
      </c>
    </row>
    <row r="80" spans="1:10" ht="36" outlineLevel="1" x14ac:dyDescent="0.2">
      <c r="A80" s="15" t="s">
        <v>9</v>
      </c>
      <c r="B80" s="15" t="s">
        <v>150</v>
      </c>
      <c r="C80" s="15" t="s">
        <v>7</v>
      </c>
      <c r="D80" s="15" t="s">
        <v>8</v>
      </c>
      <c r="E80" s="15" t="s">
        <v>16</v>
      </c>
      <c r="F80" s="47">
        <v>76.2</v>
      </c>
      <c r="G80" s="48"/>
      <c r="H80" s="49">
        <v>2.7</v>
      </c>
      <c r="I80" s="50">
        <f t="shared" si="7"/>
        <v>3.5433070866141732E-2</v>
      </c>
    </row>
    <row r="81" spans="1:9" ht="36" outlineLevel="1" x14ac:dyDescent="0.2">
      <c r="A81" s="15" t="s">
        <v>9</v>
      </c>
      <c r="B81" s="15" t="s">
        <v>150</v>
      </c>
      <c r="C81" s="15" t="s">
        <v>7</v>
      </c>
      <c r="D81" s="15" t="s">
        <v>8</v>
      </c>
      <c r="E81" s="15" t="s">
        <v>19</v>
      </c>
      <c r="F81" s="47">
        <v>0.5</v>
      </c>
      <c r="G81" s="48"/>
      <c r="H81" s="49">
        <v>0</v>
      </c>
      <c r="I81" s="50">
        <f t="shared" si="7"/>
        <v>0</v>
      </c>
    </row>
    <row r="82" spans="1:9" x14ac:dyDescent="0.2">
      <c r="A82" s="21" t="s">
        <v>136</v>
      </c>
      <c r="B82" s="21" t="s">
        <v>67</v>
      </c>
      <c r="C82" s="21"/>
      <c r="D82" s="21"/>
      <c r="E82" s="21"/>
      <c r="F82" s="33">
        <f>F83+F90+F100</f>
        <v>18243.45</v>
      </c>
      <c r="G82" s="33" t="e">
        <f>G83+G90+G100+#REF!</f>
        <v>#REF!</v>
      </c>
      <c r="H82" s="33">
        <f>H83+H90+H100</f>
        <v>19295.699999999997</v>
      </c>
      <c r="I82" s="34">
        <f t="shared" si="7"/>
        <v>1.0576782352022231</v>
      </c>
    </row>
    <row r="83" spans="1:9" x14ac:dyDescent="0.2">
      <c r="A83" s="21" t="s">
        <v>137</v>
      </c>
      <c r="B83" s="21" t="s">
        <v>67</v>
      </c>
      <c r="C83" s="21" t="s">
        <v>40</v>
      </c>
      <c r="D83" s="21"/>
      <c r="E83" s="21"/>
      <c r="F83" s="23">
        <f>SUM(F84:F89)</f>
        <v>6061.7000000000007</v>
      </c>
      <c r="G83" s="23">
        <f>SUM(G84:G89)</f>
        <v>9963.7900000000009</v>
      </c>
      <c r="H83" s="23">
        <f>SUM(H84:H89)</f>
        <v>7845.8</v>
      </c>
      <c r="I83" s="24">
        <f t="shared" si="7"/>
        <v>1.2943233746308791</v>
      </c>
    </row>
    <row r="84" spans="1:9" ht="24" outlineLevel="1" x14ac:dyDescent="0.2">
      <c r="A84" s="15" t="s">
        <v>42</v>
      </c>
      <c r="B84" s="15" t="s">
        <v>67</v>
      </c>
      <c r="C84" s="15" t="s">
        <v>40</v>
      </c>
      <c r="D84" s="15" t="s">
        <v>41</v>
      </c>
      <c r="E84" s="15" t="s">
        <v>43</v>
      </c>
      <c r="F84" s="17">
        <v>4352.3</v>
      </c>
      <c r="G84" s="18">
        <v>7441.47</v>
      </c>
      <c r="H84" s="30">
        <v>5629.4</v>
      </c>
      <c r="I84" s="20">
        <f t="shared" si="7"/>
        <v>1.2934310594398362</v>
      </c>
    </row>
    <row r="85" spans="1:9" ht="24" outlineLevel="1" x14ac:dyDescent="0.2">
      <c r="A85" s="15" t="s">
        <v>42</v>
      </c>
      <c r="B85" s="15" t="s">
        <v>67</v>
      </c>
      <c r="C85" s="15" t="s">
        <v>40</v>
      </c>
      <c r="D85" s="15" t="s">
        <v>41</v>
      </c>
      <c r="E85" s="15" t="s">
        <v>44</v>
      </c>
      <c r="F85" s="17">
        <v>1314.4</v>
      </c>
      <c r="G85" s="18">
        <v>2247.3200000000002</v>
      </c>
      <c r="H85" s="30">
        <v>1700.1</v>
      </c>
      <c r="I85" s="20">
        <f t="shared" si="7"/>
        <v>1.2934418746195981</v>
      </c>
    </row>
    <row r="86" spans="1:9" ht="24" outlineLevel="1" x14ac:dyDescent="0.2">
      <c r="A86" s="15" t="s">
        <v>42</v>
      </c>
      <c r="B86" s="15" t="s">
        <v>67</v>
      </c>
      <c r="C86" s="15" t="s">
        <v>40</v>
      </c>
      <c r="D86" s="15" t="s">
        <v>41</v>
      </c>
      <c r="E86" s="15" t="s">
        <v>16</v>
      </c>
      <c r="F86" s="17">
        <v>320.5</v>
      </c>
      <c r="G86" s="18">
        <v>252</v>
      </c>
      <c r="H86" s="30">
        <v>442</v>
      </c>
      <c r="I86" s="20">
        <f t="shared" si="7"/>
        <v>1.3790951638065523</v>
      </c>
    </row>
    <row r="87" spans="1:9" outlineLevel="1" x14ac:dyDescent="0.2">
      <c r="A87" s="15" t="s">
        <v>189</v>
      </c>
      <c r="B87" s="15" t="s">
        <v>67</v>
      </c>
      <c r="C87" s="15" t="s">
        <v>40</v>
      </c>
      <c r="D87" s="15" t="s">
        <v>41</v>
      </c>
      <c r="E87" s="15" t="s">
        <v>169</v>
      </c>
      <c r="F87" s="17">
        <v>57.5</v>
      </c>
      <c r="G87" s="18"/>
      <c r="H87" s="30">
        <v>68.7</v>
      </c>
      <c r="I87" s="20">
        <f t="shared" si="7"/>
        <v>1.1947826086956521</v>
      </c>
    </row>
    <row r="88" spans="1:9" ht="24" outlineLevel="1" x14ac:dyDescent="0.2">
      <c r="A88" s="15" t="s">
        <v>42</v>
      </c>
      <c r="B88" s="15" t="s">
        <v>67</v>
      </c>
      <c r="C88" s="15" t="s">
        <v>40</v>
      </c>
      <c r="D88" s="15" t="s">
        <v>41</v>
      </c>
      <c r="E88" s="15" t="s">
        <v>17</v>
      </c>
      <c r="F88" s="17">
        <v>6</v>
      </c>
      <c r="G88" s="18">
        <v>23</v>
      </c>
      <c r="H88" s="30">
        <v>0</v>
      </c>
      <c r="I88" s="20">
        <f t="shared" si="7"/>
        <v>0</v>
      </c>
    </row>
    <row r="89" spans="1:9" ht="48" outlineLevel="1" x14ac:dyDescent="0.2">
      <c r="A89" s="15" t="s">
        <v>46</v>
      </c>
      <c r="B89" s="15" t="s">
        <v>67</v>
      </c>
      <c r="C89" s="15" t="s">
        <v>45</v>
      </c>
      <c r="D89" s="15" t="s">
        <v>165</v>
      </c>
      <c r="E89" s="15" t="s">
        <v>16</v>
      </c>
      <c r="F89" s="17">
        <v>11</v>
      </c>
      <c r="G89" s="18"/>
      <c r="H89" s="30">
        <v>5.6</v>
      </c>
      <c r="I89" s="20">
        <f t="shared" si="7"/>
        <v>0.50909090909090904</v>
      </c>
    </row>
    <row r="90" spans="1:9" outlineLevel="1" x14ac:dyDescent="0.2">
      <c r="A90" s="21" t="s">
        <v>136</v>
      </c>
      <c r="B90" s="21" t="s">
        <v>67</v>
      </c>
      <c r="C90" s="21" t="s">
        <v>131</v>
      </c>
      <c r="D90" s="21"/>
      <c r="E90" s="21"/>
      <c r="F90" s="23">
        <f>SUM(F91:F99)</f>
        <v>8549.9</v>
      </c>
      <c r="G90" s="23">
        <f>SUM(G91:G99)</f>
        <v>14238.130000000001</v>
      </c>
      <c r="H90" s="23">
        <f>SUM(H91:H99)</f>
        <v>9040.7999999999993</v>
      </c>
      <c r="I90" s="24">
        <f t="shared" si="7"/>
        <v>1.0574158762090784</v>
      </c>
    </row>
    <row r="91" spans="1:9" ht="24" outlineLevel="1" x14ac:dyDescent="0.2">
      <c r="A91" s="15" t="s">
        <v>42</v>
      </c>
      <c r="B91" s="15" t="s">
        <v>67</v>
      </c>
      <c r="C91" s="15" t="s">
        <v>68</v>
      </c>
      <c r="D91" s="15" t="s">
        <v>69</v>
      </c>
      <c r="E91" s="15" t="s">
        <v>43</v>
      </c>
      <c r="F91" s="17">
        <v>3084</v>
      </c>
      <c r="G91" s="18">
        <v>4458.47</v>
      </c>
      <c r="H91" s="30">
        <v>3253.4</v>
      </c>
      <c r="I91" s="20">
        <f t="shared" si="7"/>
        <v>1.054928664072633</v>
      </c>
    </row>
    <row r="92" spans="1:9" ht="24" outlineLevel="1" x14ac:dyDescent="0.2">
      <c r="A92" s="15" t="s">
        <v>42</v>
      </c>
      <c r="B92" s="15" t="s">
        <v>67</v>
      </c>
      <c r="C92" s="15" t="s">
        <v>68</v>
      </c>
      <c r="D92" s="15" t="s">
        <v>69</v>
      </c>
      <c r="E92" s="15" t="s">
        <v>44</v>
      </c>
      <c r="F92" s="17">
        <v>931.4</v>
      </c>
      <c r="G92" s="18">
        <v>1346.46</v>
      </c>
      <c r="H92" s="30">
        <v>982.5</v>
      </c>
      <c r="I92" s="20">
        <f t="shared" si="7"/>
        <v>1.0548636461241143</v>
      </c>
    </row>
    <row r="93" spans="1:9" ht="24" outlineLevel="1" x14ac:dyDescent="0.2">
      <c r="A93" s="15" t="s">
        <v>42</v>
      </c>
      <c r="B93" s="15" t="s">
        <v>67</v>
      </c>
      <c r="C93" s="15" t="s">
        <v>68</v>
      </c>
      <c r="D93" s="15" t="s">
        <v>69</v>
      </c>
      <c r="E93" s="15" t="s">
        <v>16</v>
      </c>
      <c r="F93" s="17">
        <v>355</v>
      </c>
      <c r="G93" s="18">
        <v>390.47</v>
      </c>
      <c r="H93" s="30">
        <v>502.5</v>
      </c>
      <c r="I93" s="20">
        <f t="shared" si="7"/>
        <v>1.4154929577464788</v>
      </c>
    </row>
    <row r="94" spans="1:9" ht="24" outlineLevel="1" x14ac:dyDescent="0.2">
      <c r="A94" s="15" t="s">
        <v>42</v>
      </c>
      <c r="B94" s="15" t="s">
        <v>67</v>
      </c>
      <c r="C94" s="15" t="s">
        <v>68</v>
      </c>
      <c r="D94" s="15" t="s">
        <v>69</v>
      </c>
      <c r="E94" s="15" t="s">
        <v>17</v>
      </c>
      <c r="F94" s="17">
        <v>2.5</v>
      </c>
      <c r="G94" s="18">
        <v>70</v>
      </c>
      <c r="H94" s="30">
        <v>0</v>
      </c>
      <c r="I94" s="20">
        <f t="shared" si="7"/>
        <v>0</v>
      </c>
    </row>
    <row r="95" spans="1:9" ht="36" outlineLevel="1" x14ac:dyDescent="0.2">
      <c r="A95" s="15" t="s">
        <v>9</v>
      </c>
      <c r="B95" s="15" t="s">
        <v>67</v>
      </c>
      <c r="C95" s="15" t="s">
        <v>47</v>
      </c>
      <c r="D95" s="15" t="s">
        <v>48</v>
      </c>
      <c r="E95" s="15" t="s">
        <v>10</v>
      </c>
      <c r="F95" s="17">
        <v>2818.7</v>
      </c>
      <c r="G95" s="18">
        <v>5409.93</v>
      </c>
      <c r="H95" s="30">
        <v>2817.1</v>
      </c>
      <c r="I95" s="20">
        <f t="shared" si="7"/>
        <v>0.99943236243658429</v>
      </c>
    </row>
    <row r="96" spans="1:9" ht="36" outlineLevel="1" x14ac:dyDescent="0.2">
      <c r="A96" s="15" t="s">
        <v>9</v>
      </c>
      <c r="B96" s="15" t="s">
        <v>67</v>
      </c>
      <c r="C96" s="15" t="s">
        <v>47</v>
      </c>
      <c r="D96" s="15" t="s">
        <v>48</v>
      </c>
      <c r="E96" s="15" t="s">
        <v>15</v>
      </c>
      <c r="F96" s="17">
        <v>25</v>
      </c>
      <c r="G96" s="18"/>
      <c r="H96" s="30">
        <v>0</v>
      </c>
      <c r="I96" s="20">
        <f t="shared" si="7"/>
        <v>0</v>
      </c>
    </row>
    <row r="97" spans="1:9" ht="36" outlineLevel="1" x14ac:dyDescent="0.2">
      <c r="A97" s="15" t="s">
        <v>9</v>
      </c>
      <c r="B97" s="15" t="s">
        <v>67</v>
      </c>
      <c r="C97" s="15" t="s">
        <v>47</v>
      </c>
      <c r="D97" s="15" t="s">
        <v>48</v>
      </c>
      <c r="E97" s="15" t="s">
        <v>11</v>
      </c>
      <c r="F97" s="17">
        <v>851.3</v>
      </c>
      <c r="G97" s="18">
        <v>1633.8</v>
      </c>
      <c r="H97" s="30">
        <v>850.8</v>
      </c>
      <c r="I97" s="20">
        <f t="shared" si="7"/>
        <v>0.99941266298602138</v>
      </c>
    </row>
    <row r="98" spans="1:9" ht="36" outlineLevel="1" x14ac:dyDescent="0.2">
      <c r="A98" s="15" t="s">
        <v>9</v>
      </c>
      <c r="B98" s="15" t="s">
        <v>67</v>
      </c>
      <c r="C98" s="15" t="s">
        <v>47</v>
      </c>
      <c r="D98" s="15" t="s">
        <v>48</v>
      </c>
      <c r="E98" s="15" t="s">
        <v>16</v>
      </c>
      <c r="F98" s="17">
        <v>480.5</v>
      </c>
      <c r="G98" s="18">
        <v>929</v>
      </c>
      <c r="H98" s="30">
        <v>631.5</v>
      </c>
      <c r="I98" s="20">
        <f t="shared" si="7"/>
        <v>1.3142559833506764</v>
      </c>
    </row>
    <row r="99" spans="1:9" ht="36" outlineLevel="1" x14ac:dyDescent="0.2">
      <c r="A99" s="15" t="s">
        <v>9</v>
      </c>
      <c r="B99" s="15" t="s">
        <v>67</v>
      </c>
      <c r="C99" s="15" t="s">
        <v>47</v>
      </c>
      <c r="D99" s="15" t="s">
        <v>48</v>
      </c>
      <c r="E99" s="15" t="s">
        <v>18</v>
      </c>
      <c r="F99" s="17">
        <v>1.5</v>
      </c>
      <c r="G99" s="18"/>
      <c r="H99" s="30">
        <v>3</v>
      </c>
      <c r="I99" s="20">
        <f t="shared" si="7"/>
        <v>2</v>
      </c>
    </row>
    <row r="100" spans="1:9" outlineLevel="1" x14ac:dyDescent="0.2">
      <c r="A100" s="21" t="s">
        <v>138</v>
      </c>
      <c r="B100" s="21" t="s">
        <v>67</v>
      </c>
      <c r="C100" s="21" t="s">
        <v>70</v>
      </c>
      <c r="D100" s="21"/>
      <c r="E100" s="21"/>
      <c r="F100" s="23">
        <f>SUM(F101:F106)</f>
        <v>3631.85</v>
      </c>
      <c r="G100" s="23">
        <f>SUM(G101:G105)</f>
        <v>4985.1500000000005</v>
      </c>
      <c r="H100" s="23">
        <f>SUM(H101:H105)</f>
        <v>2409.1</v>
      </c>
      <c r="I100" s="24">
        <f t="shared" si="7"/>
        <v>0.66332585321530346</v>
      </c>
    </row>
    <row r="101" spans="1:9" ht="24" outlineLevel="1" x14ac:dyDescent="0.2">
      <c r="A101" s="15" t="s">
        <v>42</v>
      </c>
      <c r="B101" s="15" t="s">
        <v>67</v>
      </c>
      <c r="C101" s="15" t="s">
        <v>70</v>
      </c>
      <c r="D101" s="15" t="s">
        <v>71</v>
      </c>
      <c r="E101" s="15" t="s">
        <v>43</v>
      </c>
      <c r="F101" s="17">
        <v>1881.2</v>
      </c>
      <c r="G101" s="18">
        <v>2597.88</v>
      </c>
      <c r="H101" s="30">
        <v>1494.5</v>
      </c>
      <c r="I101" s="20">
        <f t="shared" si="7"/>
        <v>0.79443971932808843</v>
      </c>
    </row>
    <row r="102" spans="1:9" ht="24" outlineLevel="1" x14ac:dyDescent="0.2">
      <c r="A102" s="15" t="s">
        <v>42</v>
      </c>
      <c r="B102" s="15" t="s">
        <v>67</v>
      </c>
      <c r="C102" s="15" t="s">
        <v>70</v>
      </c>
      <c r="D102" s="15" t="s">
        <v>71</v>
      </c>
      <c r="E102" s="15" t="s">
        <v>44</v>
      </c>
      <c r="F102" s="17">
        <v>568.1</v>
      </c>
      <c r="G102" s="18">
        <v>784.56</v>
      </c>
      <c r="H102" s="30">
        <v>451.3</v>
      </c>
      <c r="I102" s="20">
        <f t="shared" si="7"/>
        <v>0.794402393944728</v>
      </c>
    </row>
    <row r="103" spans="1:9" ht="24" outlineLevel="1" x14ac:dyDescent="0.2">
      <c r="A103" s="15" t="s">
        <v>42</v>
      </c>
      <c r="B103" s="15" t="s">
        <v>67</v>
      </c>
      <c r="C103" s="15" t="s">
        <v>70</v>
      </c>
      <c r="D103" s="15" t="s">
        <v>71</v>
      </c>
      <c r="E103" s="15" t="s">
        <v>16</v>
      </c>
      <c r="F103" s="17">
        <v>1133.5999999999999</v>
      </c>
      <c r="G103" s="18">
        <v>1476.19</v>
      </c>
      <c r="H103" s="30">
        <v>450.8</v>
      </c>
      <c r="I103" s="20">
        <f t="shared" si="7"/>
        <v>0.39767113620324634</v>
      </c>
    </row>
    <row r="104" spans="1:9" outlineLevel="1" x14ac:dyDescent="0.2">
      <c r="A104" s="15" t="s">
        <v>189</v>
      </c>
      <c r="B104" s="15" t="s">
        <v>67</v>
      </c>
      <c r="C104" s="15" t="s">
        <v>70</v>
      </c>
      <c r="D104" s="15" t="s">
        <v>71</v>
      </c>
      <c r="E104" s="15" t="s">
        <v>169</v>
      </c>
      <c r="F104" s="17">
        <v>42.5</v>
      </c>
      <c r="G104" s="18"/>
      <c r="H104" s="30">
        <v>0</v>
      </c>
      <c r="I104" s="20">
        <f t="shared" si="7"/>
        <v>0</v>
      </c>
    </row>
    <row r="105" spans="1:9" ht="24" outlineLevel="1" x14ac:dyDescent="0.2">
      <c r="A105" s="15" t="s">
        <v>42</v>
      </c>
      <c r="B105" s="15" t="s">
        <v>67</v>
      </c>
      <c r="C105" s="15" t="s">
        <v>70</v>
      </c>
      <c r="D105" s="15" t="s">
        <v>71</v>
      </c>
      <c r="E105" s="15" t="s">
        <v>18</v>
      </c>
      <c r="F105" s="17">
        <v>6.25</v>
      </c>
      <c r="G105" s="18">
        <v>126.52</v>
      </c>
      <c r="H105" s="30">
        <v>12.5</v>
      </c>
      <c r="I105" s="20">
        <f t="shared" si="7"/>
        <v>2</v>
      </c>
    </row>
    <row r="106" spans="1:9" ht="24" outlineLevel="1" x14ac:dyDescent="0.2">
      <c r="A106" s="15" t="s">
        <v>42</v>
      </c>
      <c r="B106" s="15" t="s">
        <v>67</v>
      </c>
      <c r="C106" s="15" t="s">
        <v>70</v>
      </c>
      <c r="D106" s="15" t="s">
        <v>71</v>
      </c>
      <c r="E106" s="15" t="s">
        <v>19</v>
      </c>
      <c r="F106" s="17">
        <v>0.2</v>
      </c>
      <c r="G106" s="18"/>
      <c r="H106" s="30"/>
      <c r="I106" s="20"/>
    </row>
    <row r="107" spans="1:9" x14ac:dyDescent="0.2">
      <c r="A107" s="21" t="s">
        <v>128</v>
      </c>
      <c r="B107" s="21" t="s">
        <v>72</v>
      </c>
      <c r="C107" s="21"/>
      <c r="D107" s="21"/>
      <c r="E107" s="21"/>
      <c r="F107" s="33">
        <f>F108+F117+F130+F139+F141+F146+F154</f>
        <v>357602.69999999995</v>
      </c>
      <c r="G107" s="33">
        <f>G108+G117+G130+G139+G141+G146+G154</f>
        <v>537935.12000000011</v>
      </c>
      <c r="H107" s="33">
        <f>H108+H117+H130+H139+H141+H146+H154</f>
        <v>406818.30000000005</v>
      </c>
      <c r="I107" s="34">
        <f t="shared" si="7"/>
        <v>1.1376264776524341</v>
      </c>
    </row>
    <row r="108" spans="1:9" x14ac:dyDescent="0.2">
      <c r="A108" s="21" t="s">
        <v>139</v>
      </c>
      <c r="B108" s="21" t="s">
        <v>72</v>
      </c>
      <c r="C108" s="21" t="s">
        <v>73</v>
      </c>
      <c r="D108" s="21"/>
      <c r="E108" s="21"/>
      <c r="F108" s="23">
        <f>SUM(F109:F116)</f>
        <v>100017.4</v>
      </c>
      <c r="G108" s="23">
        <f t="shared" ref="G108:H108" si="9">SUM(G109:G116)</f>
        <v>150389.72</v>
      </c>
      <c r="H108" s="23">
        <f t="shared" si="9"/>
        <v>113787.40000000002</v>
      </c>
      <c r="I108" s="34">
        <f t="shared" si="7"/>
        <v>1.1376760443682803</v>
      </c>
    </row>
    <row r="109" spans="1:9" ht="24" x14ac:dyDescent="0.2">
      <c r="A109" s="15" t="s">
        <v>92</v>
      </c>
      <c r="B109" s="15" t="s">
        <v>72</v>
      </c>
      <c r="C109" s="15" t="s">
        <v>20</v>
      </c>
      <c r="D109" s="15" t="s">
        <v>91</v>
      </c>
      <c r="E109" s="15" t="s">
        <v>16</v>
      </c>
      <c r="F109" s="17">
        <v>25</v>
      </c>
      <c r="G109" s="17"/>
      <c r="H109" s="17">
        <v>40.299999999999997</v>
      </c>
      <c r="I109" s="20">
        <f t="shared" si="7"/>
        <v>1.6119999999999999</v>
      </c>
    </row>
    <row r="110" spans="1:9" ht="180" outlineLevel="1" x14ac:dyDescent="0.2">
      <c r="A110" s="19" t="s">
        <v>74</v>
      </c>
      <c r="B110" s="15" t="s">
        <v>72</v>
      </c>
      <c r="C110" s="15" t="s">
        <v>73</v>
      </c>
      <c r="D110" s="15" t="s">
        <v>76</v>
      </c>
      <c r="E110" s="15" t="s">
        <v>43</v>
      </c>
      <c r="F110" s="17">
        <v>56440.5</v>
      </c>
      <c r="G110" s="18">
        <v>90539.94</v>
      </c>
      <c r="H110" s="30">
        <v>66499.3</v>
      </c>
      <c r="I110" s="20">
        <f t="shared" si="7"/>
        <v>1.1782195409324865</v>
      </c>
    </row>
    <row r="111" spans="1:9" ht="178.5" customHeight="1" outlineLevel="1" x14ac:dyDescent="0.2">
      <c r="A111" s="19" t="s">
        <v>74</v>
      </c>
      <c r="B111" s="15" t="s">
        <v>72</v>
      </c>
      <c r="C111" s="15" t="s">
        <v>73</v>
      </c>
      <c r="D111" s="15" t="s">
        <v>76</v>
      </c>
      <c r="E111" s="15" t="s">
        <v>44</v>
      </c>
      <c r="F111" s="17">
        <v>17045</v>
      </c>
      <c r="G111" s="18">
        <v>27343.06</v>
      </c>
      <c r="H111" s="30">
        <v>20085.8</v>
      </c>
      <c r="I111" s="20">
        <f t="shared" si="7"/>
        <v>1.1783983572895276</v>
      </c>
    </row>
    <row r="112" spans="1:9" ht="141.75" customHeight="1" outlineLevel="1" x14ac:dyDescent="0.2">
      <c r="A112" s="19" t="s">
        <v>159</v>
      </c>
      <c r="B112" s="15" t="s">
        <v>72</v>
      </c>
      <c r="C112" s="15" t="s">
        <v>73</v>
      </c>
      <c r="D112" s="15" t="s">
        <v>166</v>
      </c>
      <c r="E112" s="15" t="s">
        <v>16</v>
      </c>
      <c r="F112" s="17">
        <v>733.4</v>
      </c>
      <c r="G112" s="18"/>
      <c r="H112" s="30">
        <v>1154.5999999999999</v>
      </c>
      <c r="I112" s="20">
        <f t="shared" si="7"/>
        <v>1.5743114262339786</v>
      </c>
    </row>
    <row r="113" spans="1:9" ht="36" customHeight="1" outlineLevel="1" x14ac:dyDescent="0.2">
      <c r="A113" s="19" t="s">
        <v>188</v>
      </c>
      <c r="B113" s="15" t="s">
        <v>72</v>
      </c>
      <c r="C113" s="15" t="s">
        <v>73</v>
      </c>
      <c r="D113" s="15" t="s">
        <v>79</v>
      </c>
      <c r="E113" s="15" t="s">
        <v>168</v>
      </c>
      <c r="F113" s="17">
        <v>100</v>
      </c>
      <c r="G113" s="18"/>
      <c r="H113" s="30">
        <v>45.8</v>
      </c>
      <c r="I113" s="20">
        <f t="shared" si="7"/>
        <v>0.45799999999999996</v>
      </c>
    </row>
    <row r="114" spans="1:9" ht="24" outlineLevel="1" x14ac:dyDescent="0.2">
      <c r="A114" s="15" t="s">
        <v>42</v>
      </c>
      <c r="B114" s="15" t="s">
        <v>72</v>
      </c>
      <c r="C114" s="15" t="s">
        <v>73</v>
      </c>
      <c r="D114" s="15" t="s">
        <v>79</v>
      </c>
      <c r="E114" s="15" t="s">
        <v>16</v>
      </c>
      <c r="F114" s="17">
        <v>21096.6</v>
      </c>
      <c r="G114" s="18">
        <v>32232.15</v>
      </c>
      <c r="H114" s="30">
        <v>19255.099999999999</v>
      </c>
      <c r="I114" s="20">
        <f>H114/F114</f>
        <v>0.91271105296588073</v>
      </c>
    </row>
    <row r="115" spans="1:9" outlineLevel="1" x14ac:dyDescent="0.2">
      <c r="A115" s="3" t="s">
        <v>189</v>
      </c>
      <c r="B115" s="15" t="s">
        <v>72</v>
      </c>
      <c r="C115" s="15" t="s">
        <v>73</v>
      </c>
      <c r="D115" s="15" t="s">
        <v>79</v>
      </c>
      <c r="E115" s="15" t="s">
        <v>169</v>
      </c>
      <c r="F115" s="17">
        <v>4376.8999999999996</v>
      </c>
      <c r="G115" s="18"/>
      <c r="H115" s="30">
        <v>6537.5</v>
      </c>
      <c r="I115" s="20">
        <f>H115/F115</f>
        <v>1.4936370490529829</v>
      </c>
    </row>
    <row r="116" spans="1:9" ht="24" outlineLevel="1" x14ac:dyDescent="0.2">
      <c r="A116" s="15" t="s">
        <v>42</v>
      </c>
      <c r="B116" s="15" t="s">
        <v>72</v>
      </c>
      <c r="C116" s="15" t="s">
        <v>73</v>
      </c>
      <c r="D116" s="15" t="s">
        <v>79</v>
      </c>
      <c r="E116" s="15" t="s">
        <v>17</v>
      </c>
      <c r="F116" s="17">
        <v>200</v>
      </c>
      <c r="G116" s="18">
        <v>274.57</v>
      </c>
      <c r="H116" s="30">
        <v>169</v>
      </c>
      <c r="I116" s="20">
        <f t="shared" si="7"/>
        <v>0.84499999999999997</v>
      </c>
    </row>
    <row r="117" spans="1:9" outlineLevel="1" x14ac:dyDescent="0.2">
      <c r="A117" s="21" t="s">
        <v>140</v>
      </c>
      <c r="B117" s="21" t="s">
        <v>72</v>
      </c>
      <c r="C117" s="21" t="s">
        <v>75</v>
      </c>
      <c r="D117" s="21"/>
      <c r="E117" s="21"/>
      <c r="F117" s="23">
        <f>SUM(F118:F129)</f>
        <v>217354.99999999997</v>
      </c>
      <c r="G117" s="23">
        <f t="shared" ref="G117:H117" si="10">SUM(G118:G129)</f>
        <v>335768.23000000004</v>
      </c>
      <c r="H117" s="23">
        <f t="shared" si="10"/>
        <v>249306.9</v>
      </c>
      <c r="I117" s="24">
        <f t="shared" si="7"/>
        <v>1.1470032895493549</v>
      </c>
    </row>
    <row r="118" spans="1:9" ht="180" outlineLevel="1" x14ac:dyDescent="0.2">
      <c r="A118" s="19" t="s">
        <v>74</v>
      </c>
      <c r="B118" s="15" t="s">
        <v>72</v>
      </c>
      <c r="C118" s="15" t="s">
        <v>75</v>
      </c>
      <c r="D118" s="15" t="s">
        <v>76</v>
      </c>
      <c r="E118" s="15" t="s">
        <v>43</v>
      </c>
      <c r="F118" s="17">
        <v>117274.8</v>
      </c>
      <c r="G118" s="18">
        <v>213959.06</v>
      </c>
      <c r="H118" s="30">
        <v>148712.4</v>
      </c>
      <c r="I118" s="20">
        <f t="shared" si="7"/>
        <v>1.2680678201966662</v>
      </c>
    </row>
    <row r="119" spans="1:9" ht="180" outlineLevel="1" x14ac:dyDescent="0.2">
      <c r="A119" s="19" t="s">
        <v>74</v>
      </c>
      <c r="B119" s="15" t="s">
        <v>72</v>
      </c>
      <c r="C119" s="15" t="s">
        <v>75</v>
      </c>
      <c r="D119" s="15" t="s">
        <v>76</v>
      </c>
      <c r="E119" s="15" t="s">
        <v>44</v>
      </c>
      <c r="F119" s="17">
        <v>35417</v>
      </c>
      <c r="G119" s="18">
        <v>64615.64</v>
      </c>
      <c r="H119" s="30">
        <v>44923.1</v>
      </c>
      <c r="I119" s="20">
        <f t="shared" si="7"/>
        <v>1.2684050032470282</v>
      </c>
    </row>
    <row r="120" spans="1:9" ht="24" outlineLevel="1" x14ac:dyDescent="0.2">
      <c r="A120" s="15" t="s">
        <v>78</v>
      </c>
      <c r="B120" s="15" t="s">
        <v>72</v>
      </c>
      <c r="C120" s="15" t="s">
        <v>75</v>
      </c>
      <c r="D120" s="15" t="s">
        <v>77</v>
      </c>
      <c r="E120" s="15" t="s">
        <v>16</v>
      </c>
      <c r="F120" s="17">
        <v>2187</v>
      </c>
      <c r="G120" s="18">
        <v>3040.51</v>
      </c>
      <c r="H120" s="30">
        <v>0</v>
      </c>
      <c r="I120" s="20">
        <f t="shared" si="7"/>
        <v>0</v>
      </c>
    </row>
    <row r="121" spans="1:9" ht="36" outlineLevel="1" x14ac:dyDescent="0.2">
      <c r="A121" s="15" t="s">
        <v>188</v>
      </c>
      <c r="B121" s="15" t="s">
        <v>72</v>
      </c>
      <c r="C121" s="15" t="s">
        <v>75</v>
      </c>
      <c r="D121" s="15" t="s">
        <v>79</v>
      </c>
      <c r="E121" s="15" t="s">
        <v>168</v>
      </c>
      <c r="F121" s="17">
        <v>623</v>
      </c>
      <c r="G121" s="18"/>
      <c r="H121" s="30">
        <v>553.6</v>
      </c>
      <c r="I121" s="20">
        <f t="shared" si="7"/>
        <v>0.88860353130016057</v>
      </c>
    </row>
    <row r="122" spans="1:9" ht="24" outlineLevel="1" x14ac:dyDescent="0.2">
      <c r="A122" s="15" t="s">
        <v>42</v>
      </c>
      <c r="B122" s="15" t="s">
        <v>72</v>
      </c>
      <c r="C122" s="15" t="s">
        <v>75</v>
      </c>
      <c r="D122" s="15" t="s">
        <v>79</v>
      </c>
      <c r="E122" s="15" t="s">
        <v>16</v>
      </c>
      <c r="F122" s="17">
        <v>12950.3</v>
      </c>
      <c r="G122" s="18">
        <v>42476.67</v>
      </c>
      <c r="H122" s="30">
        <v>4265.8</v>
      </c>
      <c r="I122" s="20">
        <f t="shared" si="7"/>
        <v>0.32939777456892894</v>
      </c>
    </row>
    <row r="123" spans="1:9" outlineLevel="1" x14ac:dyDescent="0.2">
      <c r="A123" s="15" t="s">
        <v>189</v>
      </c>
      <c r="B123" s="15" t="s">
        <v>72</v>
      </c>
      <c r="C123" s="15" t="s">
        <v>75</v>
      </c>
      <c r="D123" s="15" t="s">
        <v>79</v>
      </c>
      <c r="E123" s="15" t="s">
        <v>169</v>
      </c>
      <c r="F123" s="17">
        <v>9170.7000000000007</v>
      </c>
      <c r="G123" s="18"/>
      <c r="H123" s="30">
        <v>14665.3</v>
      </c>
      <c r="I123" s="20">
        <f t="shared" si="7"/>
        <v>1.5991472842858232</v>
      </c>
    </row>
    <row r="124" spans="1:9" ht="24" outlineLevel="1" x14ac:dyDescent="0.2">
      <c r="A124" s="15" t="s">
        <v>42</v>
      </c>
      <c r="B124" s="15" t="s">
        <v>72</v>
      </c>
      <c r="C124" s="15" t="s">
        <v>75</v>
      </c>
      <c r="D124" s="15" t="s">
        <v>79</v>
      </c>
      <c r="E124" s="15" t="s">
        <v>17</v>
      </c>
      <c r="F124" s="17">
        <v>3018.1</v>
      </c>
      <c r="G124" s="18">
        <v>8076.27</v>
      </c>
      <c r="H124" s="30">
        <v>2685.7</v>
      </c>
      <c r="I124" s="20">
        <f t="shared" si="7"/>
        <v>0.88986448427818821</v>
      </c>
    </row>
    <row r="125" spans="1:9" ht="24" outlineLevel="1" x14ac:dyDescent="0.2">
      <c r="A125" s="15" t="s">
        <v>42</v>
      </c>
      <c r="B125" s="15" t="s">
        <v>72</v>
      </c>
      <c r="C125" s="15" t="s">
        <v>75</v>
      </c>
      <c r="D125" s="15" t="s">
        <v>79</v>
      </c>
      <c r="E125" s="15" t="s">
        <v>19</v>
      </c>
      <c r="F125" s="17">
        <v>81.900000000000006</v>
      </c>
      <c r="G125" s="18">
        <v>149.09</v>
      </c>
      <c r="H125" s="30">
        <v>163.80000000000001</v>
      </c>
      <c r="I125" s="20">
        <f t="shared" si="7"/>
        <v>2</v>
      </c>
    </row>
    <row r="126" spans="1:9" ht="60" outlineLevel="1" x14ac:dyDescent="0.2">
      <c r="A126" s="15" t="s">
        <v>184</v>
      </c>
      <c r="B126" s="15" t="s">
        <v>72</v>
      </c>
      <c r="C126" s="15" t="s">
        <v>75</v>
      </c>
      <c r="D126" s="15" t="s">
        <v>181</v>
      </c>
      <c r="E126" s="15" t="s">
        <v>43</v>
      </c>
      <c r="F126" s="17">
        <v>10650</v>
      </c>
      <c r="G126" s="18">
        <v>3450.99</v>
      </c>
      <c r="H126" s="30">
        <v>10560</v>
      </c>
      <c r="I126" s="20">
        <f t="shared" si="7"/>
        <v>0.9915492957746479</v>
      </c>
    </row>
    <row r="127" spans="1:9" ht="60" outlineLevel="1" x14ac:dyDescent="0.2">
      <c r="A127" s="15" t="s">
        <v>184</v>
      </c>
      <c r="B127" s="15" t="s">
        <v>72</v>
      </c>
      <c r="C127" s="15" t="s">
        <v>75</v>
      </c>
      <c r="D127" s="15" t="s">
        <v>181</v>
      </c>
      <c r="E127" s="15" t="s">
        <v>44</v>
      </c>
      <c r="F127" s="17">
        <v>3216.3</v>
      </c>
      <c r="G127" s="18"/>
      <c r="H127" s="30">
        <v>3189.1</v>
      </c>
      <c r="I127" s="20">
        <f t="shared" si="7"/>
        <v>0.99154307744924286</v>
      </c>
    </row>
    <row r="128" spans="1:9" ht="48" outlineLevel="1" x14ac:dyDescent="0.2">
      <c r="A128" s="15" t="s">
        <v>185</v>
      </c>
      <c r="B128" s="15" t="s">
        <v>72</v>
      </c>
      <c r="C128" s="15" t="s">
        <v>75</v>
      </c>
      <c r="D128" s="15" t="s">
        <v>182</v>
      </c>
      <c r="E128" s="15" t="s">
        <v>16</v>
      </c>
      <c r="F128" s="17">
        <v>21941.599999999999</v>
      </c>
      <c r="G128" s="18"/>
      <c r="H128" s="30">
        <v>19588.099999999999</v>
      </c>
      <c r="I128" s="20">
        <f t="shared" si="7"/>
        <v>0.89273799540598675</v>
      </c>
    </row>
    <row r="129" spans="1:9" ht="48" outlineLevel="1" x14ac:dyDescent="0.2">
      <c r="A129" s="15" t="s">
        <v>186</v>
      </c>
      <c r="B129" s="15" t="s">
        <v>72</v>
      </c>
      <c r="C129" s="15" t="s">
        <v>75</v>
      </c>
      <c r="D129" s="15" t="s">
        <v>183</v>
      </c>
      <c r="E129" s="15" t="s">
        <v>16</v>
      </c>
      <c r="F129" s="17">
        <v>824.3</v>
      </c>
      <c r="G129" s="18"/>
      <c r="H129" s="30">
        <v>0</v>
      </c>
      <c r="I129" s="20">
        <f t="shared" si="7"/>
        <v>0</v>
      </c>
    </row>
    <row r="130" spans="1:9" outlineLevel="1" x14ac:dyDescent="0.2">
      <c r="A130" s="21" t="s">
        <v>137</v>
      </c>
      <c r="B130" s="21" t="s">
        <v>72</v>
      </c>
      <c r="C130" s="21" t="s">
        <v>40</v>
      </c>
      <c r="D130" s="21"/>
      <c r="E130" s="21"/>
      <c r="F130" s="23">
        <f>SUM(F131:F138)</f>
        <v>17455.099999999999</v>
      </c>
      <c r="G130" s="23">
        <f>SUM(G131:G138)</f>
        <v>13254.95</v>
      </c>
      <c r="H130" s="23">
        <f>SUM(H131:H138)</f>
        <v>20990.400000000001</v>
      </c>
      <c r="I130" s="24">
        <f t="shared" si="7"/>
        <v>1.202536794403928</v>
      </c>
    </row>
    <row r="131" spans="1:9" ht="24" outlineLevel="1" x14ac:dyDescent="0.2">
      <c r="A131" s="15" t="s">
        <v>42</v>
      </c>
      <c r="B131" s="15" t="s">
        <v>72</v>
      </c>
      <c r="C131" s="15" t="s">
        <v>40</v>
      </c>
      <c r="D131" s="15" t="s">
        <v>41</v>
      </c>
      <c r="E131" s="15" t="s">
        <v>43</v>
      </c>
      <c r="F131" s="17">
        <v>5446</v>
      </c>
      <c r="G131" s="18">
        <v>9663.99</v>
      </c>
      <c r="H131" s="30">
        <v>6236</v>
      </c>
      <c r="I131" s="20">
        <f t="shared" si="7"/>
        <v>1.1450605949320602</v>
      </c>
    </row>
    <row r="132" spans="1:9" ht="24" outlineLevel="1" x14ac:dyDescent="0.2">
      <c r="A132" s="15" t="s">
        <v>42</v>
      </c>
      <c r="B132" s="15" t="s">
        <v>72</v>
      </c>
      <c r="C132" s="15" t="s">
        <v>40</v>
      </c>
      <c r="D132" s="15" t="s">
        <v>41</v>
      </c>
      <c r="E132" s="15" t="s">
        <v>44</v>
      </c>
      <c r="F132" s="17">
        <v>1644.7</v>
      </c>
      <c r="G132" s="18">
        <v>2918.53</v>
      </c>
      <c r="H132" s="30">
        <v>1883.7</v>
      </c>
      <c r="I132" s="20">
        <f t="shared" si="7"/>
        <v>1.1453152550617134</v>
      </c>
    </row>
    <row r="133" spans="1:9" ht="36" outlineLevel="1" x14ac:dyDescent="0.2">
      <c r="A133" s="15" t="s">
        <v>188</v>
      </c>
      <c r="B133" s="15" t="s">
        <v>72</v>
      </c>
      <c r="C133" s="15" t="s">
        <v>40</v>
      </c>
      <c r="D133" s="15" t="s">
        <v>41</v>
      </c>
      <c r="E133" s="15" t="s">
        <v>168</v>
      </c>
      <c r="F133" s="17">
        <v>57</v>
      </c>
      <c r="G133" s="18"/>
      <c r="H133" s="30">
        <v>10.199999999999999</v>
      </c>
      <c r="I133" s="20">
        <f t="shared" si="7"/>
        <v>0.17894736842105263</v>
      </c>
    </row>
    <row r="134" spans="1:9" ht="24" outlineLevel="1" x14ac:dyDescent="0.2">
      <c r="A134" s="15" t="s">
        <v>42</v>
      </c>
      <c r="B134" s="15" t="s">
        <v>72</v>
      </c>
      <c r="C134" s="15" t="s">
        <v>40</v>
      </c>
      <c r="D134" s="15" t="s">
        <v>41</v>
      </c>
      <c r="E134" s="15" t="s">
        <v>16</v>
      </c>
      <c r="F134" s="17">
        <v>420.3</v>
      </c>
      <c r="G134" s="18">
        <v>653.70000000000005</v>
      </c>
      <c r="H134" s="30">
        <v>483.4</v>
      </c>
      <c r="I134" s="20">
        <f t="shared" si="7"/>
        <v>1.1501308589103021</v>
      </c>
    </row>
    <row r="135" spans="1:9" outlineLevel="1" x14ac:dyDescent="0.2">
      <c r="A135" s="15" t="s">
        <v>189</v>
      </c>
      <c r="B135" s="15" t="s">
        <v>72</v>
      </c>
      <c r="C135" s="15" t="s">
        <v>40</v>
      </c>
      <c r="D135" s="15" t="s">
        <v>41</v>
      </c>
      <c r="E135" s="15" t="s">
        <v>169</v>
      </c>
      <c r="F135" s="17">
        <v>112.5</v>
      </c>
      <c r="G135" s="18"/>
      <c r="H135" s="30">
        <v>122.3</v>
      </c>
      <c r="I135" s="20">
        <f t="shared" si="7"/>
        <v>1.0871111111111111</v>
      </c>
    </row>
    <row r="136" spans="1:9" ht="24" outlineLevel="1" x14ac:dyDescent="0.2">
      <c r="A136" s="15" t="s">
        <v>42</v>
      </c>
      <c r="B136" s="15" t="s">
        <v>72</v>
      </c>
      <c r="C136" s="15" t="s">
        <v>40</v>
      </c>
      <c r="D136" s="15" t="s">
        <v>41</v>
      </c>
      <c r="E136" s="15" t="s">
        <v>17</v>
      </c>
      <c r="F136" s="17">
        <v>20</v>
      </c>
      <c r="G136" s="18">
        <v>18.73</v>
      </c>
      <c r="H136" s="30">
        <v>20</v>
      </c>
      <c r="I136" s="20">
        <f t="shared" si="7"/>
        <v>1</v>
      </c>
    </row>
    <row r="137" spans="1:9" ht="180" outlineLevel="1" x14ac:dyDescent="0.2">
      <c r="A137" s="15" t="s">
        <v>74</v>
      </c>
      <c r="B137" s="15" t="s">
        <v>72</v>
      </c>
      <c r="C137" s="15" t="s">
        <v>40</v>
      </c>
      <c r="D137" s="15" t="s">
        <v>160</v>
      </c>
      <c r="E137" s="15" t="s">
        <v>43</v>
      </c>
      <c r="F137" s="17">
        <v>7492</v>
      </c>
      <c r="G137" s="18"/>
      <c r="H137" s="30">
        <v>9396.9</v>
      </c>
      <c r="I137" s="20">
        <f t="shared" si="7"/>
        <v>1.2542578750667379</v>
      </c>
    </row>
    <row r="138" spans="1:9" ht="180" outlineLevel="1" x14ac:dyDescent="0.2">
      <c r="A138" s="15" t="s">
        <v>74</v>
      </c>
      <c r="B138" s="15" t="s">
        <v>72</v>
      </c>
      <c r="C138" s="15" t="s">
        <v>40</v>
      </c>
      <c r="D138" s="15" t="s">
        <v>160</v>
      </c>
      <c r="E138" s="15" t="s">
        <v>44</v>
      </c>
      <c r="F138" s="17">
        <v>2262.6</v>
      </c>
      <c r="G138" s="18"/>
      <c r="H138" s="30">
        <v>2837.9</v>
      </c>
      <c r="I138" s="20">
        <f t="shared" si="7"/>
        <v>1.2542650048616637</v>
      </c>
    </row>
    <row r="139" spans="1:9" ht="36" outlineLevel="1" x14ac:dyDescent="0.2">
      <c r="A139" s="21" t="s">
        <v>141</v>
      </c>
      <c r="B139" s="21" t="s">
        <v>72</v>
      </c>
      <c r="C139" s="21" t="s">
        <v>80</v>
      </c>
      <c r="D139" s="21"/>
      <c r="E139" s="21"/>
      <c r="F139" s="23">
        <f>F140</f>
        <v>405.2</v>
      </c>
      <c r="G139" s="23">
        <f t="shared" ref="G139:H139" si="11">G140</f>
        <v>930</v>
      </c>
      <c r="H139" s="23">
        <f t="shared" si="11"/>
        <v>0</v>
      </c>
      <c r="I139" s="20">
        <f t="shared" si="7"/>
        <v>0</v>
      </c>
    </row>
    <row r="140" spans="1:9" ht="168" outlineLevel="1" x14ac:dyDescent="0.2">
      <c r="A140" s="19" t="s">
        <v>82</v>
      </c>
      <c r="B140" s="15" t="s">
        <v>72</v>
      </c>
      <c r="C140" s="15" t="s">
        <v>80</v>
      </c>
      <c r="D140" s="15" t="s">
        <v>81</v>
      </c>
      <c r="E140" s="15" t="s">
        <v>16</v>
      </c>
      <c r="F140" s="17">
        <v>405.2</v>
      </c>
      <c r="G140" s="18">
        <v>930</v>
      </c>
      <c r="H140" s="30">
        <v>0</v>
      </c>
      <c r="I140" s="20">
        <f t="shared" si="7"/>
        <v>0</v>
      </c>
    </row>
    <row r="141" spans="1:9" ht="24" outlineLevel="1" x14ac:dyDescent="0.2">
      <c r="A141" s="32" t="s">
        <v>142</v>
      </c>
      <c r="B141" s="21" t="s">
        <v>72</v>
      </c>
      <c r="C141" s="21" t="s">
        <v>45</v>
      </c>
      <c r="D141" s="21"/>
      <c r="E141" s="21"/>
      <c r="F141" s="23">
        <f>SUM(F142:F145)</f>
        <v>1095.3</v>
      </c>
      <c r="G141" s="23">
        <f>SUM(G142:G145)</f>
        <v>1091.58</v>
      </c>
      <c r="H141" s="23">
        <f>SUM(H142:H145)</f>
        <v>589.6</v>
      </c>
      <c r="I141" s="24">
        <f t="shared" si="7"/>
        <v>0.53830000912991882</v>
      </c>
    </row>
    <row r="142" spans="1:9" ht="48" outlineLevel="1" x14ac:dyDescent="0.2">
      <c r="A142" s="15" t="s">
        <v>46</v>
      </c>
      <c r="B142" s="15" t="s">
        <v>72</v>
      </c>
      <c r="C142" s="15" t="s">
        <v>45</v>
      </c>
      <c r="D142" s="15" t="s">
        <v>165</v>
      </c>
      <c r="E142" s="15" t="s">
        <v>16</v>
      </c>
      <c r="F142" s="17">
        <v>827.5</v>
      </c>
      <c r="G142" s="18">
        <v>685</v>
      </c>
      <c r="H142" s="30">
        <v>393.6</v>
      </c>
      <c r="I142" s="20">
        <f t="shared" si="7"/>
        <v>0.47564954682779459</v>
      </c>
    </row>
    <row r="143" spans="1:9" ht="24" outlineLevel="1" x14ac:dyDescent="0.2">
      <c r="A143" s="15" t="s">
        <v>86</v>
      </c>
      <c r="B143" s="15" t="s">
        <v>72</v>
      </c>
      <c r="C143" s="15" t="s">
        <v>45</v>
      </c>
      <c r="D143" s="15" t="s">
        <v>85</v>
      </c>
      <c r="E143" s="15" t="s">
        <v>16</v>
      </c>
      <c r="F143" s="17">
        <v>25</v>
      </c>
      <c r="G143" s="18">
        <v>100</v>
      </c>
      <c r="H143" s="30">
        <v>30.1</v>
      </c>
      <c r="I143" s="20">
        <f t="shared" si="7"/>
        <v>1.204</v>
      </c>
    </row>
    <row r="144" spans="1:9" ht="36" outlineLevel="1" x14ac:dyDescent="0.2">
      <c r="A144" s="15" t="s">
        <v>88</v>
      </c>
      <c r="B144" s="15" t="s">
        <v>72</v>
      </c>
      <c r="C144" s="15" t="s">
        <v>45</v>
      </c>
      <c r="D144" s="15" t="s">
        <v>87</v>
      </c>
      <c r="E144" s="15" t="s">
        <v>16</v>
      </c>
      <c r="F144" s="17">
        <v>192.8</v>
      </c>
      <c r="G144" s="18">
        <v>206.58</v>
      </c>
      <c r="H144" s="30">
        <v>94.5</v>
      </c>
      <c r="I144" s="20">
        <f t="shared" si="7"/>
        <v>0.49014522821576761</v>
      </c>
    </row>
    <row r="145" spans="1:9" ht="24" outlineLevel="1" x14ac:dyDescent="0.2">
      <c r="A145" s="15" t="s">
        <v>90</v>
      </c>
      <c r="B145" s="15" t="s">
        <v>72</v>
      </c>
      <c r="C145" s="15" t="s">
        <v>45</v>
      </c>
      <c r="D145" s="15" t="s">
        <v>89</v>
      </c>
      <c r="E145" s="15" t="s">
        <v>16</v>
      </c>
      <c r="F145" s="17">
        <v>50</v>
      </c>
      <c r="G145" s="18">
        <v>100</v>
      </c>
      <c r="H145" s="30">
        <v>71.400000000000006</v>
      </c>
      <c r="I145" s="20">
        <v>0.71399999999999997</v>
      </c>
    </row>
    <row r="146" spans="1:9" outlineLevel="1" x14ac:dyDescent="0.2">
      <c r="A146" s="21" t="s">
        <v>143</v>
      </c>
      <c r="B146" s="21" t="s">
        <v>72</v>
      </c>
      <c r="C146" s="21" t="s">
        <v>93</v>
      </c>
      <c r="D146" s="21"/>
      <c r="E146" s="21"/>
      <c r="F146" s="23">
        <f>SUM(F147:F153)</f>
        <v>9416.2000000000007</v>
      </c>
      <c r="G146" s="23">
        <f>SUM(G147:G153)</f>
        <v>15498.24</v>
      </c>
      <c r="H146" s="23">
        <f>SUM(H147:H153)</f>
        <v>10272.099999999999</v>
      </c>
      <c r="I146" s="24">
        <f t="shared" si="7"/>
        <v>1.0908965400055222</v>
      </c>
    </row>
    <row r="147" spans="1:9" ht="24" outlineLevel="1" x14ac:dyDescent="0.2">
      <c r="A147" s="15" t="s">
        <v>95</v>
      </c>
      <c r="B147" s="15" t="s">
        <v>72</v>
      </c>
      <c r="C147" s="15" t="s">
        <v>93</v>
      </c>
      <c r="D147" s="15" t="s">
        <v>94</v>
      </c>
      <c r="E147" s="15" t="s">
        <v>27</v>
      </c>
      <c r="F147" s="17">
        <v>50</v>
      </c>
      <c r="G147" s="18">
        <v>100</v>
      </c>
      <c r="H147" s="30">
        <v>60</v>
      </c>
      <c r="I147" s="20">
        <f t="shared" si="7"/>
        <v>1.2</v>
      </c>
    </row>
    <row r="148" spans="1:9" ht="36" outlineLevel="1" x14ac:dyDescent="0.2">
      <c r="A148" s="15" t="s">
        <v>9</v>
      </c>
      <c r="B148" s="15" t="s">
        <v>72</v>
      </c>
      <c r="C148" s="15" t="s">
        <v>93</v>
      </c>
      <c r="D148" s="15" t="s">
        <v>96</v>
      </c>
      <c r="E148" s="15" t="s">
        <v>10</v>
      </c>
      <c r="F148" s="17">
        <v>6023.2</v>
      </c>
      <c r="G148" s="18">
        <v>9195.27</v>
      </c>
      <c r="H148" s="30">
        <v>6435.4</v>
      </c>
      <c r="I148" s="20">
        <f t="shared" si="7"/>
        <v>1.068435383185018</v>
      </c>
    </row>
    <row r="149" spans="1:9" ht="36" outlineLevel="1" x14ac:dyDescent="0.2">
      <c r="A149" s="15" t="s">
        <v>9</v>
      </c>
      <c r="B149" s="15" t="s">
        <v>72</v>
      </c>
      <c r="C149" s="15" t="s">
        <v>93</v>
      </c>
      <c r="D149" s="15" t="s">
        <v>96</v>
      </c>
      <c r="E149" s="15" t="s">
        <v>11</v>
      </c>
      <c r="F149" s="17">
        <v>1819</v>
      </c>
      <c r="G149" s="18">
        <v>2776.97</v>
      </c>
      <c r="H149" s="30">
        <v>2167.5</v>
      </c>
      <c r="I149" s="20">
        <f t="shared" si="7"/>
        <v>1.191588785046729</v>
      </c>
    </row>
    <row r="150" spans="1:9" ht="36" outlineLevel="1" x14ac:dyDescent="0.2">
      <c r="A150" s="15" t="s">
        <v>188</v>
      </c>
      <c r="B150" s="15" t="s">
        <v>72</v>
      </c>
      <c r="C150" s="15" t="s">
        <v>93</v>
      </c>
      <c r="D150" s="15" t="s">
        <v>96</v>
      </c>
      <c r="E150" s="15" t="s">
        <v>168</v>
      </c>
      <c r="F150" s="17">
        <v>164</v>
      </c>
      <c r="G150" s="18"/>
      <c r="H150" s="30">
        <v>0</v>
      </c>
      <c r="I150" s="20"/>
    </row>
    <row r="151" spans="1:9" ht="36" outlineLevel="1" x14ac:dyDescent="0.2">
      <c r="A151" s="15" t="s">
        <v>9</v>
      </c>
      <c r="B151" s="15" t="s">
        <v>72</v>
      </c>
      <c r="C151" s="15" t="s">
        <v>93</v>
      </c>
      <c r="D151" s="15" t="s">
        <v>96</v>
      </c>
      <c r="E151" s="15" t="s">
        <v>16</v>
      </c>
      <c r="F151" s="17">
        <v>1210</v>
      </c>
      <c r="G151" s="18">
        <v>3366</v>
      </c>
      <c r="H151" s="30">
        <v>1417.3</v>
      </c>
      <c r="I151" s="20">
        <f t="shared" si="7"/>
        <v>1.1713223140495868</v>
      </c>
    </row>
    <row r="152" spans="1:9" outlineLevel="1" x14ac:dyDescent="0.2">
      <c r="A152" s="15" t="s">
        <v>189</v>
      </c>
      <c r="B152" s="15" t="s">
        <v>72</v>
      </c>
      <c r="C152" s="15" t="s">
        <v>93</v>
      </c>
      <c r="D152" s="15" t="s">
        <v>96</v>
      </c>
      <c r="E152" s="15" t="s">
        <v>169</v>
      </c>
      <c r="F152" s="17">
        <v>135</v>
      </c>
      <c r="G152" s="18"/>
      <c r="H152" s="30">
        <v>177.6</v>
      </c>
      <c r="I152" s="20">
        <f t="shared" si="7"/>
        <v>1.3155555555555556</v>
      </c>
    </row>
    <row r="153" spans="1:9" ht="36" outlineLevel="1" x14ac:dyDescent="0.2">
      <c r="A153" s="15" t="s">
        <v>9</v>
      </c>
      <c r="B153" s="15" t="s">
        <v>72</v>
      </c>
      <c r="C153" s="15" t="s">
        <v>93</v>
      </c>
      <c r="D153" s="15" t="s">
        <v>96</v>
      </c>
      <c r="E153" s="15" t="s">
        <v>17</v>
      </c>
      <c r="F153" s="17">
        <v>15</v>
      </c>
      <c r="G153" s="18">
        <v>60</v>
      </c>
      <c r="H153" s="30">
        <v>14.3</v>
      </c>
      <c r="I153" s="20">
        <f t="shared" si="7"/>
        <v>0.95333333333333337</v>
      </c>
    </row>
    <row r="154" spans="1:9" outlineLevel="1" x14ac:dyDescent="0.2">
      <c r="A154" s="21" t="s">
        <v>132</v>
      </c>
      <c r="B154" s="21" t="s">
        <v>72</v>
      </c>
      <c r="C154" s="21" t="s">
        <v>144</v>
      </c>
      <c r="D154" s="21"/>
      <c r="E154" s="21"/>
      <c r="F154" s="23">
        <f>SUM(F155:F159)</f>
        <v>11858.500000000002</v>
      </c>
      <c r="G154" s="23">
        <f>SUM(G155:G159)</f>
        <v>21002.400000000001</v>
      </c>
      <c r="H154" s="23">
        <f>SUM(H155:H159)</f>
        <v>11871.9</v>
      </c>
      <c r="I154" s="24">
        <f t="shared" si="7"/>
        <v>1.0011299911455915</v>
      </c>
    </row>
    <row r="155" spans="1:9" ht="61.5" customHeight="1" outlineLevel="1" x14ac:dyDescent="0.2">
      <c r="A155" s="15" t="s">
        <v>99</v>
      </c>
      <c r="B155" s="15" t="s">
        <v>72</v>
      </c>
      <c r="C155" s="15" t="s">
        <v>97</v>
      </c>
      <c r="D155" s="15" t="s">
        <v>98</v>
      </c>
      <c r="E155" s="15" t="s">
        <v>161</v>
      </c>
      <c r="F155" s="17">
        <v>6154.6</v>
      </c>
      <c r="G155" s="18">
        <v>12075.2</v>
      </c>
      <c r="H155" s="30">
        <v>6509.9</v>
      </c>
      <c r="I155" s="20">
        <f t="shared" si="7"/>
        <v>1.0577291781756735</v>
      </c>
    </row>
    <row r="156" spans="1:9" ht="36" outlineLevel="1" x14ac:dyDescent="0.2">
      <c r="A156" s="15" t="s">
        <v>102</v>
      </c>
      <c r="B156" s="15" t="s">
        <v>72</v>
      </c>
      <c r="C156" s="15" t="s">
        <v>97</v>
      </c>
      <c r="D156" s="15" t="s">
        <v>101</v>
      </c>
      <c r="E156" s="15" t="s">
        <v>100</v>
      </c>
      <c r="F156" s="17">
        <v>4043.8</v>
      </c>
      <c r="G156" s="18">
        <v>5831.5</v>
      </c>
      <c r="H156" s="30">
        <v>3654.1</v>
      </c>
      <c r="I156" s="20">
        <f t="shared" si="7"/>
        <v>0.90363024877590381</v>
      </c>
    </row>
    <row r="157" spans="1:9" ht="36" outlineLevel="1" x14ac:dyDescent="0.2">
      <c r="A157" s="15" t="s">
        <v>104</v>
      </c>
      <c r="B157" s="15" t="s">
        <v>72</v>
      </c>
      <c r="C157" s="15" t="s">
        <v>97</v>
      </c>
      <c r="D157" s="15" t="s">
        <v>103</v>
      </c>
      <c r="E157" s="15" t="s">
        <v>100</v>
      </c>
      <c r="F157" s="17">
        <v>5</v>
      </c>
      <c r="G157" s="18">
        <v>22</v>
      </c>
      <c r="H157" s="30">
        <v>0</v>
      </c>
      <c r="I157" s="20">
        <f t="shared" ref="I157:I184" si="12">H157/F157</f>
        <v>0</v>
      </c>
    </row>
    <row r="158" spans="1:9" outlineLevel="1" x14ac:dyDescent="0.2">
      <c r="A158" s="15" t="s">
        <v>106</v>
      </c>
      <c r="B158" s="15" t="s">
        <v>72</v>
      </c>
      <c r="C158" s="15" t="s">
        <v>53</v>
      </c>
      <c r="D158" s="15" t="s">
        <v>105</v>
      </c>
      <c r="E158" s="15" t="s">
        <v>10</v>
      </c>
      <c r="F158" s="17">
        <v>1271.2</v>
      </c>
      <c r="G158" s="18">
        <v>2360.98</v>
      </c>
      <c r="H158" s="30">
        <v>1311.3</v>
      </c>
      <c r="I158" s="20">
        <f t="shared" si="12"/>
        <v>1.0315449968533668</v>
      </c>
    </row>
    <row r="159" spans="1:9" outlineLevel="1" x14ac:dyDescent="0.2">
      <c r="A159" s="15" t="s">
        <v>106</v>
      </c>
      <c r="B159" s="15" t="s">
        <v>72</v>
      </c>
      <c r="C159" s="15" t="s">
        <v>53</v>
      </c>
      <c r="D159" s="15" t="s">
        <v>105</v>
      </c>
      <c r="E159" s="15" t="s">
        <v>11</v>
      </c>
      <c r="F159" s="17">
        <v>383.9</v>
      </c>
      <c r="G159" s="18">
        <v>712.72</v>
      </c>
      <c r="H159" s="30">
        <v>396.6</v>
      </c>
      <c r="I159" s="20">
        <f t="shared" si="12"/>
        <v>1.0330815316488671</v>
      </c>
    </row>
    <row r="160" spans="1:9" outlineLevel="1" x14ac:dyDescent="0.2">
      <c r="A160" s="21" t="s">
        <v>133</v>
      </c>
      <c r="B160" s="21" t="s">
        <v>147</v>
      </c>
      <c r="C160" s="21" t="s">
        <v>134</v>
      </c>
      <c r="D160" s="15"/>
      <c r="E160" s="15"/>
      <c r="F160" s="44">
        <f>F162+F163+F164+F165+F166+F167+F168+F169+F170+F171+F172+F173+F174+F175+F176+F161</f>
        <v>27444</v>
      </c>
      <c r="G160" s="44">
        <f t="shared" ref="G160:H160" si="13">G162+G163+G164+G165+G166+G167+G168+G169+G170+G171+G172+G173+G174+G175+G176</f>
        <v>0</v>
      </c>
      <c r="H160" s="44">
        <f t="shared" si="13"/>
        <v>28907.399999999998</v>
      </c>
      <c r="I160" s="45">
        <f t="shared" si="12"/>
        <v>1.0533231307389592</v>
      </c>
    </row>
    <row r="161" spans="1:9" outlineLevel="1" x14ac:dyDescent="0.2">
      <c r="A161" s="15" t="s">
        <v>22</v>
      </c>
      <c r="B161" s="21" t="s">
        <v>147</v>
      </c>
      <c r="C161" s="21" t="s">
        <v>20</v>
      </c>
      <c r="D161" s="15" t="s">
        <v>23</v>
      </c>
      <c r="E161" s="15" t="s">
        <v>16</v>
      </c>
      <c r="F161" s="44">
        <v>325</v>
      </c>
      <c r="G161" s="44"/>
      <c r="H161" s="44">
        <v>0</v>
      </c>
      <c r="I161" s="45">
        <f t="shared" si="12"/>
        <v>0</v>
      </c>
    </row>
    <row r="162" spans="1:9" ht="24" outlineLevel="1" x14ac:dyDescent="0.2">
      <c r="A162" s="15" t="s">
        <v>42</v>
      </c>
      <c r="B162" s="15" t="s">
        <v>147</v>
      </c>
      <c r="C162" s="15" t="s">
        <v>45</v>
      </c>
      <c r="D162" s="15" t="s">
        <v>165</v>
      </c>
      <c r="E162" s="15" t="s">
        <v>16</v>
      </c>
      <c r="F162" s="17">
        <v>161.5</v>
      </c>
      <c r="G162" s="17"/>
      <c r="H162" s="17">
        <v>55.9</v>
      </c>
      <c r="I162" s="20">
        <f t="shared" si="12"/>
        <v>0.34613003095975231</v>
      </c>
    </row>
    <row r="163" spans="1:9" ht="24" outlineLevel="1" x14ac:dyDescent="0.2">
      <c r="A163" s="15" t="s">
        <v>42</v>
      </c>
      <c r="B163" s="15" t="s">
        <v>147</v>
      </c>
      <c r="C163" s="15" t="s">
        <v>56</v>
      </c>
      <c r="D163" s="15" t="s">
        <v>57</v>
      </c>
      <c r="E163" s="15" t="s">
        <v>43</v>
      </c>
      <c r="F163" s="17">
        <v>14555.6</v>
      </c>
      <c r="G163" s="17"/>
      <c r="H163" s="17">
        <v>16329.9</v>
      </c>
      <c r="I163" s="20">
        <f t="shared" si="12"/>
        <v>1.1218981010745004</v>
      </c>
    </row>
    <row r="164" spans="1:9" ht="24" outlineLevel="1" x14ac:dyDescent="0.2">
      <c r="A164" s="15" t="s">
        <v>42</v>
      </c>
      <c r="B164" s="15" t="s">
        <v>147</v>
      </c>
      <c r="C164" s="15" t="s">
        <v>56</v>
      </c>
      <c r="D164" s="15" t="s">
        <v>57</v>
      </c>
      <c r="E164" s="15" t="s">
        <v>58</v>
      </c>
      <c r="F164" s="17">
        <v>346.6</v>
      </c>
      <c r="G164" s="17"/>
      <c r="H164" s="17">
        <v>426.7</v>
      </c>
      <c r="I164" s="20">
        <f t="shared" si="12"/>
        <v>1.2311021350259663</v>
      </c>
    </row>
    <row r="165" spans="1:9" ht="24" outlineLevel="1" x14ac:dyDescent="0.2">
      <c r="A165" s="15" t="s">
        <v>42</v>
      </c>
      <c r="B165" s="15" t="s">
        <v>147</v>
      </c>
      <c r="C165" s="15" t="s">
        <v>56</v>
      </c>
      <c r="D165" s="15" t="s">
        <v>57</v>
      </c>
      <c r="E165" s="15" t="s">
        <v>59</v>
      </c>
      <c r="F165" s="17">
        <v>468.4</v>
      </c>
      <c r="G165" s="17"/>
      <c r="H165" s="17">
        <v>768.5</v>
      </c>
      <c r="I165" s="20">
        <f t="shared" si="12"/>
        <v>1.6406917164816397</v>
      </c>
    </row>
    <row r="166" spans="1:9" ht="24" outlineLevel="1" x14ac:dyDescent="0.2">
      <c r="A166" s="15" t="s">
        <v>42</v>
      </c>
      <c r="B166" s="15" t="s">
        <v>147</v>
      </c>
      <c r="C166" s="15" t="s">
        <v>56</v>
      </c>
      <c r="D166" s="15" t="s">
        <v>57</v>
      </c>
      <c r="E166" s="15" t="s">
        <v>44</v>
      </c>
      <c r="F166" s="17">
        <v>4395.8</v>
      </c>
      <c r="G166" s="17"/>
      <c r="H166" s="17">
        <v>4934</v>
      </c>
      <c r="I166" s="20">
        <f t="shared" si="12"/>
        <v>1.122435051640202</v>
      </c>
    </row>
    <row r="167" spans="1:9" ht="24" outlineLevel="1" x14ac:dyDescent="0.2">
      <c r="A167" s="15" t="s">
        <v>42</v>
      </c>
      <c r="B167" s="15" t="s">
        <v>147</v>
      </c>
      <c r="C167" s="15" t="s">
        <v>56</v>
      </c>
      <c r="D167" s="15" t="s">
        <v>57</v>
      </c>
      <c r="E167" s="15" t="s">
        <v>16</v>
      </c>
      <c r="F167" s="17">
        <v>3186.2</v>
      </c>
      <c r="G167" s="17"/>
      <c r="H167" s="17">
        <v>2486.1</v>
      </c>
      <c r="I167" s="20">
        <f t="shared" si="12"/>
        <v>0.78027116941811558</v>
      </c>
    </row>
    <row r="168" spans="1:9" outlineLevel="1" x14ac:dyDescent="0.2">
      <c r="A168" s="15" t="s">
        <v>189</v>
      </c>
      <c r="B168" s="15" t="s">
        <v>147</v>
      </c>
      <c r="C168" s="15" t="s">
        <v>56</v>
      </c>
      <c r="D168" s="15" t="s">
        <v>57</v>
      </c>
      <c r="E168" s="15" t="s">
        <v>169</v>
      </c>
      <c r="F168" s="17">
        <v>1710</v>
      </c>
      <c r="G168" s="17"/>
      <c r="H168" s="17">
        <v>1555</v>
      </c>
      <c r="I168" s="20">
        <f t="shared" si="12"/>
        <v>0.90935672514619881</v>
      </c>
    </row>
    <row r="169" spans="1:9" ht="24" outlineLevel="1" x14ac:dyDescent="0.2">
      <c r="A169" s="15" t="s">
        <v>42</v>
      </c>
      <c r="B169" s="15" t="s">
        <v>147</v>
      </c>
      <c r="C169" s="15" t="s">
        <v>56</v>
      </c>
      <c r="D169" s="15" t="s">
        <v>57</v>
      </c>
      <c r="E169" s="15" t="s">
        <v>17</v>
      </c>
      <c r="F169" s="17">
        <v>897.7</v>
      </c>
      <c r="G169" s="17"/>
      <c r="H169" s="17">
        <v>537.1</v>
      </c>
      <c r="I169" s="20">
        <f t="shared" si="12"/>
        <v>0.59830678400356463</v>
      </c>
    </row>
    <row r="170" spans="1:9" ht="24" outlineLevel="1" x14ac:dyDescent="0.2">
      <c r="A170" s="15" t="s">
        <v>42</v>
      </c>
      <c r="B170" s="15" t="s">
        <v>147</v>
      </c>
      <c r="C170" s="15" t="s">
        <v>56</v>
      </c>
      <c r="D170" s="15" t="s">
        <v>57</v>
      </c>
      <c r="E170" s="15" t="s">
        <v>18</v>
      </c>
      <c r="F170" s="17">
        <v>3.3</v>
      </c>
      <c r="G170" s="17"/>
      <c r="H170" s="17">
        <v>1.1000000000000001</v>
      </c>
      <c r="I170" s="20">
        <f t="shared" si="12"/>
        <v>0.33333333333333337</v>
      </c>
    </row>
    <row r="171" spans="1:9" ht="24" outlineLevel="1" x14ac:dyDescent="0.2">
      <c r="A171" s="15" t="s">
        <v>42</v>
      </c>
      <c r="B171" s="15" t="s">
        <v>147</v>
      </c>
      <c r="C171" s="15" t="s">
        <v>56</v>
      </c>
      <c r="D171" s="15" t="s">
        <v>57</v>
      </c>
      <c r="E171" s="15" t="s">
        <v>19</v>
      </c>
      <c r="F171" s="17">
        <v>2</v>
      </c>
      <c r="G171" s="17"/>
      <c r="H171" s="17">
        <v>0</v>
      </c>
      <c r="I171" s="20">
        <f t="shared" si="12"/>
        <v>0</v>
      </c>
    </row>
    <row r="172" spans="1:9" ht="72" customHeight="1" outlineLevel="1" x14ac:dyDescent="0.2">
      <c r="A172" s="15" t="s">
        <v>148</v>
      </c>
      <c r="B172" s="15" t="s">
        <v>147</v>
      </c>
      <c r="C172" s="15" t="s">
        <v>60</v>
      </c>
      <c r="D172" s="15" t="s">
        <v>61</v>
      </c>
      <c r="E172" s="15" t="s">
        <v>27</v>
      </c>
      <c r="F172" s="17">
        <v>125</v>
      </c>
      <c r="G172" s="18"/>
      <c r="H172" s="30">
        <v>247</v>
      </c>
      <c r="I172" s="20">
        <f t="shared" si="12"/>
        <v>1.976</v>
      </c>
    </row>
    <row r="173" spans="1:9" ht="36" outlineLevel="1" x14ac:dyDescent="0.2">
      <c r="A173" s="15" t="s">
        <v>9</v>
      </c>
      <c r="B173" s="15" t="s">
        <v>147</v>
      </c>
      <c r="C173" s="15" t="s">
        <v>62</v>
      </c>
      <c r="D173" s="15" t="s">
        <v>63</v>
      </c>
      <c r="E173" s="15" t="s">
        <v>10</v>
      </c>
      <c r="F173" s="17">
        <v>620.1</v>
      </c>
      <c r="G173" s="18"/>
      <c r="H173" s="30">
        <v>660.3</v>
      </c>
      <c r="I173" s="20">
        <f t="shared" si="12"/>
        <v>1.0648282535074987</v>
      </c>
    </row>
    <row r="174" spans="1:9" ht="36" outlineLevel="1" x14ac:dyDescent="0.2">
      <c r="A174" s="15" t="s">
        <v>9</v>
      </c>
      <c r="B174" s="15" t="s">
        <v>147</v>
      </c>
      <c r="C174" s="15" t="s">
        <v>62</v>
      </c>
      <c r="D174" s="15" t="s">
        <v>63</v>
      </c>
      <c r="E174" s="15" t="s">
        <v>11</v>
      </c>
      <c r="F174" s="17">
        <v>181.8</v>
      </c>
      <c r="G174" s="18"/>
      <c r="H174" s="30">
        <v>199.4</v>
      </c>
      <c r="I174" s="20">
        <f t="shared" si="12"/>
        <v>1.0968096809680967</v>
      </c>
    </row>
    <row r="175" spans="1:9" ht="36" outlineLevel="1" x14ac:dyDescent="0.2">
      <c r="A175" s="15" t="s">
        <v>9</v>
      </c>
      <c r="B175" s="15" t="s">
        <v>147</v>
      </c>
      <c r="C175" s="15" t="s">
        <v>62</v>
      </c>
      <c r="D175" s="15" t="s">
        <v>63</v>
      </c>
      <c r="E175" s="15" t="s">
        <v>16</v>
      </c>
      <c r="F175" s="17">
        <v>460</v>
      </c>
      <c r="G175" s="18"/>
      <c r="H175" s="30">
        <v>706.4</v>
      </c>
      <c r="I175" s="20">
        <f t="shared" si="12"/>
        <v>1.5356521739130435</v>
      </c>
    </row>
    <row r="176" spans="1:9" ht="41.25" customHeight="1" outlineLevel="1" x14ac:dyDescent="0.2">
      <c r="A176" s="15" t="s">
        <v>9</v>
      </c>
      <c r="B176" s="15" t="s">
        <v>147</v>
      </c>
      <c r="C176" s="15" t="s">
        <v>62</v>
      </c>
      <c r="D176" s="15" t="s">
        <v>63</v>
      </c>
      <c r="E176" s="15" t="s">
        <v>17</v>
      </c>
      <c r="F176" s="17">
        <v>5</v>
      </c>
      <c r="G176" s="18"/>
      <c r="H176" s="30">
        <v>0</v>
      </c>
      <c r="I176" s="20">
        <f t="shared" si="12"/>
        <v>0</v>
      </c>
    </row>
    <row r="177" spans="1:9" x14ac:dyDescent="0.2">
      <c r="A177" s="21" t="s">
        <v>145</v>
      </c>
      <c r="B177" s="21" t="s">
        <v>107</v>
      </c>
      <c r="C177" s="21"/>
      <c r="D177" s="21"/>
      <c r="E177" s="21"/>
      <c r="F177" s="33">
        <f>F178+F179+F180+F181+F182+F183+F184</f>
        <v>32175.4</v>
      </c>
      <c r="G177" s="33">
        <f t="shared" ref="G177:H177" si="14">G178+G179+G180+G181+G182+G183+G184</f>
        <v>37943.42</v>
      </c>
      <c r="H177" s="33">
        <f t="shared" si="14"/>
        <v>26335.7</v>
      </c>
      <c r="I177" s="34">
        <f t="shared" si="12"/>
        <v>0.81850419885999859</v>
      </c>
    </row>
    <row r="178" spans="1:9" ht="36" outlineLevel="1" x14ac:dyDescent="0.2">
      <c r="A178" s="15" t="s">
        <v>9</v>
      </c>
      <c r="B178" s="15" t="s">
        <v>107</v>
      </c>
      <c r="C178" s="15" t="s">
        <v>65</v>
      </c>
      <c r="D178" s="15" t="s">
        <v>108</v>
      </c>
      <c r="E178" s="15" t="s">
        <v>10</v>
      </c>
      <c r="F178" s="17">
        <v>2789.5</v>
      </c>
      <c r="G178" s="18">
        <v>4598.59</v>
      </c>
      <c r="H178" s="30">
        <v>2671.9</v>
      </c>
      <c r="I178" s="20">
        <f t="shared" si="12"/>
        <v>0.95784190715181938</v>
      </c>
    </row>
    <row r="179" spans="1:9" ht="36" outlineLevel="1" x14ac:dyDescent="0.2">
      <c r="A179" s="15" t="s">
        <v>9</v>
      </c>
      <c r="B179" s="15" t="s">
        <v>107</v>
      </c>
      <c r="C179" s="15" t="s">
        <v>65</v>
      </c>
      <c r="D179" s="15" t="s">
        <v>108</v>
      </c>
      <c r="E179" s="15" t="s">
        <v>15</v>
      </c>
      <c r="F179" s="17">
        <v>15</v>
      </c>
      <c r="G179" s="18">
        <v>26.4</v>
      </c>
      <c r="H179" s="30">
        <v>12.8</v>
      </c>
      <c r="I179" s="20">
        <f t="shared" si="12"/>
        <v>0.85333333333333339</v>
      </c>
    </row>
    <row r="180" spans="1:9" ht="36" outlineLevel="1" x14ac:dyDescent="0.2">
      <c r="A180" s="15" t="s">
        <v>9</v>
      </c>
      <c r="B180" s="15" t="s">
        <v>107</v>
      </c>
      <c r="C180" s="15" t="s">
        <v>65</v>
      </c>
      <c r="D180" s="15" t="s">
        <v>108</v>
      </c>
      <c r="E180" s="15" t="s">
        <v>11</v>
      </c>
      <c r="F180" s="17">
        <v>842.4</v>
      </c>
      <c r="G180" s="18">
        <v>1388.78</v>
      </c>
      <c r="H180" s="30">
        <v>797.4</v>
      </c>
      <c r="I180" s="20">
        <f t="shared" si="12"/>
        <v>0.94658119658119655</v>
      </c>
    </row>
    <row r="181" spans="1:9" ht="36" outlineLevel="1" x14ac:dyDescent="0.2">
      <c r="A181" s="15" t="s">
        <v>188</v>
      </c>
      <c r="B181" s="15" t="s">
        <v>107</v>
      </c>
      <c r="C181" s="15" t="s">
        <v>65</v>
      </c>
      <c r="D181" s="15" t="s">
        <v>108</v>
      </c>
      <c r="E181" s="15" t="s">
        <v>168</v>
      </c>
      <c r="F181" s="17">
        <v>142.5</v>
      </c>
      <c r="G181" s="18"/>
      <c r="H181" s="30">
        <v>72.8</v>
      </c>
      <c r="I181" s="20">
        <f t="shared" si="12"/>
        <v>0.51087719298245615</v>
      </c>
    </row>
    <row r="182" spans="1:9" ht="36" outlineLevel="1" x14ac:dyDescent="0.2">
      <c r="A182" s="15" t="s">
        <v>9</v>
      </c>
      <c r="B182" s="15" t="s">
        <v>107</v>
      </c>
      <c r="C182" s="15" t="s">
        <v>65</v>
      </c>
      <c r="D182" s="15" t="s">
        <v>108</v>
      </c>
      <c r="E182" s="15" t="s">
        <v>16</v>
      </c>
      <c r="F182" s="17">
        <v>1269.8</v>
      </c>
      <c r="G182" s="18">
        <v>1513.67</v>
      </c>
      <c r="H182" s="30">
        <v>61.7</v>
      </c>
      <c r="I182" s="20">
        <f t="shared" si="12"/>
        <v>4.8590329185698541E-2</v>
      </c>
    </row>
    <row r="183" spans="1:9" ht="36" outlineLevel="1" x14ac:dyDescent="0.2">
      <c r="A183" s="15" t="s">
        <v>9</v>
      </c>
      <c r="B183" s="15" t="s">
        <v>107</v>
      </c>
      <c r="C183" s="15" t="s">
        <v>65</v>
      </c>
      <c r="D183" s="15" t="s">
        <v>108</v>
      </c>
      <c r="E183" s="15" t="s">
        <v>17</v>
      </c>
      <c r="F183" s="17">
        <v>15</v>
      </c>
      <c r="G183" s="18">
        <v>26.14</v>
      </c>
      <c r="H183" s="30">
        <v>0.1</v>
      </c>
      <c r="I183" s="20">
        <f t="shared" si="12"/>
        <v>6.6666666666666671E-3</v>
      </c>
    </row>
    <row r="184" spans="1:9" ht="24" outlineLevel="1" x14ac:dyDescent="0.2">
      <c r="A184" s="15" t="s">
        <v>113</v>
      </c>
      <c r="B184" s="15" t="s">
        <v>107</v>
      </c>
      <c r="C184" s="15" t="s">
        <v>112</v>
      </c>
      <c r="D184" s="15" t="s">
        <v>187</v>
      </c>
      <c r="E184" s="15" t="s">
        <v>114</v>
      </c>
      <c r="F184" s="17">
        <v>27101.200000000001</v>
      </c>
      <c r="G184" s="18">
        <v>30389.84</v>
      </c>
      <c r="H184" s="30">
        <v>22719</v>
      </c>
      <c r="I184" s="20">
        <f t="shared" si="12"/>
        <v>0.8383023629949965</v>
      </c>
    </row>
  </sheetData>
  <mergeCells count="2">
    <mergeCell ref="D1:M3"/>
    <mergeCell ref="A6:H6"/>
  </mergeCells>
  <pageMargins left="0.25" right="0.25" top="0.75" bottom="0.75" header="0.3" footer="0.3"/>
  <pageSetup paperSize="9" orientation="portrait" r:id="rId1"/>
  <headerFooter alignWithMargins="0">
    <oddFooter>&amp;C&amp;"Times New Roman"&amp;10Бюджет Чегемского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8" sqref="U28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Бюджет</vt:lpstr>
      <vt:lpstr>Лист1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Гелястанов</dc:creator>
  <dc:description>POI HSSF rep:2.45.0.101</dc:description>
  <cp:lastModifiedBy>User</cp:lastModifiedBy>
  <cp:lastPrinted>2021-07-26T05:35:17Z</cp:lastPrinted>
  <dcterms:created xsi:type="dcterms:W3CDTF">2018-07-03T12:29:46Z</dcterms:created>
  <dcterms:modified xsi:type="dcterms:W3CDTF">2021-07-27T05:43:09Z</dcterms:modified>
</cp:coreProperties>
</file>