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оя папка\Бюджет 2022\Исполнение 1 кв. 2022\"/>
    </mc:Choice>
  </mc:AlternateContent>
  <bookViews>
    <workbookView xWindow="-120" yWindow="-120" windowWidth="29040" windowHeight="15840"/>
  </bookViews>
  <sheets>
    <sheet name="Бюджет" sheetId="1" r:id="rId1"/>
  </sheets>
  <definedNames>
    <definedName name="_xlnm._FilterDatabase" localSheetId="0" hidden="1">Бюджет!$A$4:$I$185</definedName>
    <definedName name="APPT" localSheetId="0">Бюджет!$B$13</definedName>
    <definedName name="FIO" localSheetId="0">Бюджет!$G$13</definedName>
    <definedName name="LAST_CELL" localSheetId="0">Бюджет!$K$190</definedName>
    <definedName name="SIGN" localSheetId="0">Бюджет!$B$13:$I$14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4" i="1" l="1"/>
  <c r="H174" i="1"/>
  <c r="F174" i="1"/>
  <c r="I175" i="1"/>
  <c r="I176" i="1"/>
  <c r="I177" i="1"/>
  <c r="G178" i="1"/>
  <c r="H178" i="1"/>
  <c r="F178" i="1"/>
  <c r="G158" i="1"/>
  <c r="H158" i="1"/>
  <c r="F158" i="1"/>
  <c r="I160" i="1"/>
  <c r="I174" i="1" l="1"/>
  <c r="I146" i="1"/>
  <c r="I126" i="1"/>
  <c r="I125" i="1"/>
  <c r="G69" i="1" l="1"/>
  <c r="H69" i="1"/>
  <c r="F69" i="1"/>
  <c r="G64" i="1"/>
  <c r="H64" i="1"/>
  <c r="F64" i="1"/>
  <c r="F47" i="1"/>
  <c r="H47" i="1"/>
  <c r="G42" i="1"/>
  <c r="H42" i="1"/>
  <c r="F42" i="1"/>
  <c r="G59" i="1"/>
  <c r="H59" i="1"/>
  <c r="F59" i="1"/>
  <c r="I54" i="1"/>
  <c r="I48" i="1"/>
  <c r="I46" i="1"/>
  <c r="I59" i="1" l="1"/>
  <c r="G128" i="1"/>
  <c r="H128" i="1"/>
  <c r="F128" i="1"/>
  <c r="I120" i="1"/>
  <c r="G77" i="1"/>
  <c r="H77" i="1"/>
  <c r="F77" i="1"/>
  <c r="I84" i="1"/>
  <c r="I159" i="1" l="1"/>
  <c r="G47" i="1" l="1"/>
  <c r="I100" i="1" l="1"/>
  <c r="I101" i="1"/>
  <c r="I148" i="1" l="1"/>
  <c r="I90" i="1"/>
  <c r="F85" i="1"/>
  <c r="G85" i="1"/>
  <c r="H85" i="1"/>
  <c r="I86" i="1"/>
  <c r="G9" i="1"/>
  <c r="H9" i="1"/>
  <c r="F9" i="1"/>
  <c r="G56" i="1"/>
  <c r="H56" i="1"/>
  <c r="F56" i="1"/>
  <c r="I18" i="1"/>
  <c r="I19" i="1"/>
  <c r="I20" i="1"/>
  <c r="I21" i="1"/>
  <c r="I85" i="1" l="1"/>
  <c r="I150" i="1" l="1"/>
  <c r="I147" i="1"/>
  <c r="I138" i="1"/>
  <c r="F96" i="1" l="1"/>
  <c r="F76" i="1" s="1"/>
  <c r="I71" i="1"/>
  <c r="I33" i="1"/>
  <c r="I26" i="1"/>
  <c r="I182" i="1" l="1"/>
  <c r="I165" i="1"/>
  <c r="I166" i="1"/>
  <c r="I149" i="1"/>
  <c r="I133" i="1"/>
  <c r="I131" i="1"/>
  <c r="G112" i="1"/>
  <c r="H112" i="1"/>
  <c r="F112" i="1"/>
  <c r="I127" i="1"/>
  <c r="I124" i="1"/>
  <c r="I122" i="1"/>
  <c r="I123" i="1"/>
  <c r="I118" i="1"/>
  <c r="I116" i="1"/>
  <c r="I110" i="1"/>
  <c r="I109" i="1"/>
  <c r="I108" i="1"/>
  <c r="I81" i="1"/>
  <c r="G52" i="1"/>
  <c r="H52" i="1"/>
  <c r="F52" i="1"/>
  <c r="I55" i="1"/>
  <c r="I49" i="1"/>
  <c r="I22" i="1"/>
  <c r="I23" i="1"/>
  <c r="I24" i="1"/>
  <c r="I25" i="1"/>
  <c r="I17" i="1"/>
  <c r="I15" i="1"/>
  <c r="I170" i="1" l="1"/>
  <c r="I98" i="1"/>
  <c r="I92" i="1"/>
  <c r="I57" i="1"/>
  <c r="I50" i="1"/>
  <c r="I38" i="1"/>
  <c r="I181" i="1" l="1"/>
  <c r="I163" i="1"/>
  <c r="G103" i="1"/>
  <c r="H103" i="1"/>
  <c r="F103" i="1"/>
  <c r="I104" i="1"/>
  <c r="I45" i="1"/>
  <c r="G144" i="1" l="1"/>
  <c r="H144" i="1"/>
  <c r="F144" i="1"/>
  <c r="G152" i="1"/>
  <c r="H152" i="1"/>
  <c r="F152" i="1"/>
  <c r="I135" i="1"/>
  <c r="I113" i="1"/>
  <c r="I107" i="1"/>
  <c r="G37" i="1"/>
  <c r="H37" i="1"/>
  <c r="F37" i="1"/>
  <c r="I28" i="1"/>
  <c r="I37" i="1" l="1"/>
  <c r="I161" i="1"/>
  <c r="I162" i="1"/>
  <c r="I164" i="1"/>
  <c r="I167" i="1"/>
  <c r="I168" i="1"/>
  <c r="I88" i="1"/>
  <c r="I103" i="1" l="1"/>
  <c r="I70" i="1"/>
  <c r="I72" i="1"/>
  <c r="I73" i="1"/>
  <c r="I74" i="1"/>
  <c r="I75" i="1"/>
  <c r="I169" i="1"/>
  <c r="I171" i="1"/>
  <c r="I172" i="1"/>
  <c r="I173" i="1"/>
  <c r="I69" i="1" l="1"/>
  <c r="I158" i="1"/>
  <c r="I132" i="1"/>
  <c r="I134" i="1"/>
  <c r="F137" i="1"/>
  <c r="G137" i="1"/>
  <c r="H137" i="1"/>
  <c r="F139" i="1"/>
  <c r="G139" i="1"/>
  <c r="H139" i="1"/>
  <c r="I137" i="1" l="1"/>
  <c r="I139" i="1"/>
  <c r="H96" i="1"/>
  <c r="H76" i="1" s="1"/>
  <c r="I34" i="1" l="1"/>
  <c r="I30" i="1"/>
  <c r="I47" i="1" l="1"/>
  <c r="I95" i="1"/>
  <c r="I83" i="1"/>
  <c r="G63" i="1" l="1"/>
  <c r="I31" i="1"/>
  <c r="F63" i="1" l="1"/>
  <c r="H63" i="1"/>
  <c r="G102" i="1" l="1"/>
  <c r="H102" i="1"/>
  <c r="G96" i="1"/>
  <c r="G76" i="1" s="1"/>
  <c r="I64" i="1"/>
  <c r="I27" i="1"/>
  <c r="I32" i="1"/>
  <c r="I41" i="1"/>
  <c r="I65" i="1"/>
  <c r="I89" i="1"/>
  <c r="I97" i="1"/>
  <c r="I156" i="1"/>
  <c r="I157" i="1"/>
  <c r="I178" i="1"/>
  <c r="I179" i="1"/>
  <c r="I180" i="1"/>
  <c r="I183" i="1"/>
  <c r="I184" i="1"/>
  <c r="I185" i="1"/>
  <c r="I10" i="1"/>
  <c r="I11" i="1"/>
  <c r="I12" i="1"/>
  <c r="I13" i="1"/>
  <c r="I14" i="1"/>
  <c r="I16" i="1"/>
  <c r="I29" i="1"/>
  <c r="I35" i="1"/>
  <c r="I36" i="1"/>
  <c r="I39" i="1"/>
  <c r="I40" i="1"/>
  <c r="I43" i="1"/>
  <c r="I51" i="1"/>
  <c r="I53" i="1"/>
  <c r="I61" i="1"/>
  <c r="I62" i="1"/>
  <c r="I63" i="1"/>
  <c r="I66" i="1"/>
  <c r="I67" i="1"/>
  <c r="I68" i="1"/>
  <c r="I78" i="1"/>
  <c r="I79" i="1"/>
  <c r="I80" i="1"/>
  <c r="I82" i="1"/>
  <c r="I87" i="1"/>
  <c r="I91" i="1"/>
  <c r="I93" i="1"/>
  <c r="I94" i="1"/>
  <c r="I99" i="1"/>
  <c r="I105" i="1"/>
  <c r="I111" i="1"/>
  <c r="I114" i="1"/>
  <c r="I115" i="1"/>
  <c r="I117" i="1"/>
  <c r="I119" i="1"/>
  <c r="I121" i="1"/>
  <c r="I129" i="1"/>
  <c r="I130" i="1"/>
  <c r="I140" i="1"/>
  <c r="I141" i="1"/>
  <c r="I142" i="1"/>
  <c r="I145" i="1"/>
  <c r="I151" i="1"/>
  <c r="I153" i="1"/>
  <c r="I154" i="1"/>
  <c r="I155" i="1"/>
  <c r="H8" i="1" l="1"/>
  <c r="H7" i="1" s="1"/>
  <c r="G8" i="1"/>
  <c r="G7" i="1" s="1"/>
  <c r="I56" i="1"/>
  <c r="I42" i="1"/>
  <c r="I152" i="1"/>
  <c r="I144" i="1"/>
  <c r="I60" i="1"/>
  <c r="I106" i="1"/>
  <c r="I52" i="1"/>
  <c r="I58" i="1"/>
  <c r="I44" i="1"/>
  <c r="I96" i="1" l="1"/>
  <c r="I76" i="1"/>
  <c r="F8" i="1"/>
  <c r="I8" i="1" s="1"/>
  <c r="I77" i="1"/>
  <c r="I112" i="1"/>
  <c r="I9" i="1"/>
  <c r="I128" i="1" l="1"/>
  <c r="I136" i="1"/>
  <c r="F102" i="1" l="1"/>
  <c r="F7" i="1" s="1"/>
  <c r="I102" i="1" l="1"/>
  <c r="I7" i="1"/>
</calcChain>
</file>

<file path=xl/sharedStrings.xml><?xml version="1.0" encoding="utf-8"?>
<sst xmlns="http://schemas.openxmlformats.org/spreadsheetml/2006/main" count="845" uniqueCount="202">
  <si>
    <t>КВСР</t>
  </si>
  <si>
    <t>КФСР</t>
  </si>
  <si>
    <t>КЦСР</t>
  </si>
  <si>
    <t>Наименование КЦСР</t>
  </si>
  <si>
    <t>КВР</t>
  </si>
  <si>
    <t>Ассигнования 2018 год</t>
  </si>
  <si>
    <t>803</t>
  </si>
  <si>
    <t>0103</t>
  </si>
  <si>
    <t>9690090019</t>
  </si>
  <si>
    <t>Расходы на обеспечение функций государственных органов, в том числе территориальных органов</t>
  </si>
  <si>
    <t>121</t>
  </si>
  <si>
    <t>129</t>
  </si>
  <si>
    <t>0104</t>
  </si>
  <si>
    <t>7810090019</t>
  </si>
  <si>
    <t>7820090019</t>
  </si>
  <si>
    <t>122</t>
  </si>
  <si>
    <t>244</t>
  </si>
  <si>
    <t>851</t>
  </si>
  <si>
    <t>852</t>
  </si>
  <si>
    <t>853</t>
  </si>
  <si>
    <t>0113</t>
  </si>
  <si>
    <t>1540199998</t>
  </si>
  <si>
    <t>Реализация мероприятий программы</t>
  </si>
  <si>
    <t>15Г0099998</t>
  </si>
  <si>
    <t>3810690019</t>
  </si>
  <si>
    <t>71000Н0730</t>
  </si>
  <si>
    <t>Осуществление выплат Почетным гражданам муниципальных образований</t>
  </si>
  <si>
    <t>330</t>
  </si>
  <si>
    <t>7710092794</t>
  </si>
  <si>
    <t>Взнос в Ассоциацию "Совет муниципальных образований КБР"</t>
  </si>
  <si>
    <t>9990059300</t>
  </si>
  <si>
    <t>Осуществление переданных органам местного самоуправления в соответствии со статёй 3 Закона КБР от 29.10.2003 года № 90-РЗ "Об органах записи актов гражданского состояния в КБР" полномочий Российской Федерации на государственную регистрацию актов гражданского состояния</t>
  </si>
  <si>
    <t>9990071210</t>
  </si>
  <si>
    <t>Осуществление переданных муниципальным районам и городским округам в соответствии со статьей 2 Закона Кабардино-Балкарской Республики от 14 апреля 2015 года № 16-РЗ "О наделении органов местного самоуправления муниципальных районов и городских округов отдельными государственными полномочиями по созданию,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правонарушениях" полномочий Кабардино-Балкарской Республики по созданию и организации деятельности административных комиссий</t>
  </si>
  <si>
    <t>9990090019</t>
  </si>
  <si>
    <t>1010390019</t>
  </si>
  <si>
    <t>0405</t>
  </si>
  <si>
    <t>2560190019</t>
  </si>
  <si>
    <t>0505</t>
  </si>
  <si>
    <t>0530190019</t>
  </si>
  <si>
    <t>0703</t>
  </si>
  <si>
    <t>0240190059</t>
  </si>
  <si>
    <t>Расходы на обеспечение деятельности (оказание услуг) муниципальных учреждений</t>
  </si>
  <si>
    <t>111</t>
  </si>
  <si>
    <t>119</t>
  </si>
  <si>
    <t>0707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</si>
  <si>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</t>
  </si>
  <si>
    <t>0804</t>
  </si>
  <si>
    <t>1140190019</t>
  </si>
  <si>
    <t>1001</t>
  </si>
  <si>
    <t>71000Н0600</t>
  </si>
  <si>
    <t>Выплата доплат к пенсиям лицам, замещавшим должность муниципальной службы</t>
  </si>
  <si>
    <t>312</t>
  </si>
  <si>
    <t>1006</t>
  </si>
  <si>
    <t>9990070110</t>
  </si>
  <si>
    <t>Содержание комиссий по делам несовершеннолетних и защите их прав</t>
  </si>
  <si>
    <t>1102</t>
  </si>
  <si>
    <t>1310390059</t>
  </si>
  <si>
    <t>112</t>
  </si>
  <si>
    <t>113</t>
  </si>
  <si>
    <t>1103</t>
  </si>
  <si>
    <t>13201Н0440</t>
  </si>
  <si>
    <t>1105</t>
  </si>
  <si>
    <t>1340290019</t>
  </si>
  <si>
    <t>805</t>
  </si>
  <si>
    <t>0106</t>
  </si>
  <si>
    <t>9390090019</t>
  </si>
  <si>
    <t>857</t>
  </si>
  <si>
    <t>0801</t>
  </si>
  <si>
    <t>1110290059</t>
  </si>
  <si>
    <t>1202</t>
  </si>
  <si>
    <t>2320290059</t>
  </si>
  <si>
    <t>873</t>
  </si>
  <si>
    <t>0701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</si>
  <si>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услуг, приобретение учебников и учебных пособий, средств обучения, игр, игрушек)</t>
  </si>
  <si>
    <t>0702</t>
  </si>
  <si>
    <t>0220270120</t>
  </si>
  <si>
    <t>0220275190</t>
  </si>
  <si>
    <t>Пополнение фондов школьных библиотек образовательных учреждений</t>
  </si>
  <si>
    <t>0220290059</t>
  </si>
  <si>
    <t>0705</t>
  </si>
  <si>
    <t>0220370880</t>
  </si>
  <si>
    <t>Субвенция бюджетам муниципальных образований на обеспечение государственных гарантий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в соответствии с Федеральным законом от 29.12.2012 года № 273-ФЗ "Об образовании в Российской Федерации" в части дополнительного профессионального образования педагогических работников общего и дошкольного образования</t>
  </si>
  <si>
    <t>0240180070</t>
  </si>
  <si>
    <t>Мероприятия по профилактике незаконного потребления наркотических средств и психотропных веществ, наркомании</t>
  </si>
  <si>
    <t>02401М9400</t>
  </si>
  <si>
    <t>Профилактика безнадзорности и правонарушений несовершеннолетних</t>
  </si>
  <si>
    <t>0240272020</t>
  </si>
  <si>
    <t>Мероприятия, связанные с организацией отдыха детей в учреждениях с дневным пребыванием детей в каникулярное время</t>
  </si>
  <si>
    <t>0240596057</t>
  </si>
  <si>
    <t>Мероприятия по патриотическому воспитанию граждан Российской Федерации</t>
  </si>
  <si>
    <t>4620192100</t>
  </si>
  <si>
    <t>Мероприятия в сфере реализации государственной национальной политики</t>
  </si>
  <si>
    <t>0709</t>
  </si>
  <si>
    <t>02403Н0380</t>
  </si>
  <si>
    <t>Премии Главы муниципального образования для поддержки талантливой молодежи</t>
  </si>
  <si>
    <t>0250390019</t>
  </si>
  <si>
    <t>1004</t>
  </si>
  <si>
    <t>9990070090</t>
  </si>
  <si>
    <t>Субвенции бюджетам муниципальных образований на выплату ежемесячных денежных выплат опекунам (попечителям), приемным родителям на содержание детей-сирот и детей, оставшихся без попечения родителей</t>
  </si>
  <si>
    <t>323</t>
  </si>
  <si>
    <t>9990070190</t>
  </si>
  <si>
    <t>Субвенции бюджетам муниципальных образований на выплату ежемесячного вознаграждения приемным родителям</t>
  </si>
  <si>
    <t>99900F2600</t>
  </si>
  <si>
    <t>Субвенции на выплату единовременного пособия при всех формах устройства детей, лишенных родительского попечения, в семью</t>
  </si>
  <si>
    <t>9990070100</t>
  </si>
  <si>
    <t>Содержание отделов опеки и попечительства</t>
  </si>
  <si>
    <t>892</t>
  </si>
  <si>
    <t>3920490019</t>
  </si>
  <si>
    <t>0111</t>
  </si>
  <si>
    <t>Резервный фонд Местной администрации</t>
  </si>
  <si>
    <t>870</t>
  </si>
  <si>
    <t>1401</t>
  </si>
  <si>
    <t>Дотации на выравнивание бюджетной обеспеченности поселений</t>
  </si>
  <si>
    <t>511</t>
  </si>
  <si>
    <t>Утвержденный план</t>
  </si>
  <si>
    <t>Фактический расход</t>
  </si>
  <si>
    <t>01</t>
  </si>
  <si>
    <t>% исполнения</t>
  </si>
  <si>
    <t>Администрация района</t>
  </si>
  <si>
    <t>Общегосударственные вопросы</t>
  </si>
  <si>
    <t>Всего:</t>
  </si>
  <si>
    <t>Национальная безопасность и правоохранительная деятельность</t>
  </si>
  <si>
    <t>03</t>
  </si>
  <si>
    <t>Национальная экономика</t>
  </si>
  <si>
    <t>04</t>
  </si>
  <si>
    <t>Жилищно-коммунальное хозяйство</t>
  </si>
  <si>
    <t>05</t>
  </si>
  <si>
    <t>Образование</t>
  </si>
  <si>
    <t>07</t>
  </si>
  <si>
    <t>Культура и кинематография</t>
  </si>
  <si>
    <t>08</t>
  </si>
  <si>
    <t>Социальная политика</t>
  </si>
  <si>
    <t>Физическая культура и спорт</t>
  </si>
  <si>
    <t>11</t>
  </si>
  <si>
    <t>Контрольно-счетные органы</t>
  </si>
  <si>
    <t>Культура</t>
  </si>
  <si>
    <t>Дополнительное образование детей</t>
  </si>
  <si>
    <t>Периодическая печать и издательства</t>
  </si>
  <si>
    <t>Дошкольное образование</t>
  </si>
  <si>
    <t>Общее образование</t>
  </si>
  <si>
    <t>Профессиональная подготовка, переподготовка и повышение квалификации</t>
  </si>
  <si>
    <t>Молодежная политика и оздоровление детей</t>
  </si>
  <si>
    <t>Другие вопросы в области образования</t>
  </si>
  <si>
    <t>10</t>
  </si>
  <si>
    <t>Финансовое управление</t>
  </si>
  <si>
    <t>414</t>
  </si>
  <si>
    <t>875</t>
  </si>
  <si>
    <t>Стипендии Главы муниципального образования спортсменам, тренерам и иным специалистам спортивных сборных команд Российской Федерации по видам спорта, включенным в программы Олимпийских игр, Паралимпийских игр и Сурдлимпийских игр, чемпионам Олимпийских иг</t>
  </si>
  <si>
    <t>9620090019</t>
  </si>
  <si>
    <t>830</t>
  </si>
  <si>
    <t>Совет местного самоуправления</t>
  </si>
  <si>
    <t>тыс. руб.</t>
  </si>
  <si>
    <t>0105</t>
  </si>
  <si>
    <t>9090051200</t>
  </si>
  <si>
    <t>Осуществление полномочий по составлению ( изменению) списков кандидатов в присяжные заседатели федеральных судов общей юрисдикции в РФ</t>
  </si>
  <si>
    <t>46101162160</t>
  </si>
  <si>
    <t>632</t>
  </si>
  <si>
    <t>Субсидии на поддержу некоммерческих неправительственных организаций , участвующих в развитии институтов гражданского общества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</si>
  <si>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(в части расходов на приобретение учебных пособий, средств обучения, игр, игрушек)</t>
  </si>
  <si>
    <t>02401170120</t>
  </si>
  <si>
    <t>321</t>
  </si>
  <si>
    <t>1011290019</t>
  </si>
  <si>
    <t>25Ф0190019</t>
  </si>
  <si>
    <t>9990071220</t>
  </si>
  <si>
    <t>0240199997</t>
  </si>
  <si>
    <t>0220275180</t>
  </si>
  <si>
    <t>Осуществление переданных муниципальным районам и городским округам в соответствии с Законом Кабардино-Балкарской Республики от 15 апреля 2019 года № 15-РЗ "О наделении органов местного самоуправления муниципальных районов и городских округов государственным полномочием Кабардино-Балкарской Республики по обращению с животными без владельцев" полномочий по обращению с животными без владельцев</t>
  </si>
  <si>
    <t>242</t>
  </si>
  <si>
    <t>247</t>
  </si>
  <si>
    <t>3920220540</t>
  </si>
  <si>
    <t>0310</t>
  </si>
  <si>
    <t>0527570550</t>
  </si>
  <si>
    <t>Осуществление части полномочий по организации водоснабжения населения в пределах полномочий, установленных законодательством Российской Федерации</t>
  </si>
  <si>
    <t>02202L3030</t>
  </si>
  <si>
    <t>02202L3040</t>
  </si>
  <si>
    <t>022E250970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</si>
  <si>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</si>
  <si>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</si>
  <si>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</si>
  <si>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39Б0170010</t>
  </si>
  <si>
    <t>Закупка товаров, работ, услуг в сфере информационно-коммуникационных технологий</t>
  </si>
  <si>
    <t>Закупка энергетических ресурсов</t>
  </si>
  <si>
    <t>831</t>
  </si>
  <si>
    <t>243</t>
  </si>
  <si>
    <t>Исполнение судебных актов Российской Федерации и мировых соглашений по возмещению причиненного вреда</t>
  </si>
  <si>
    <t>0412</t>
  </si>
  <si>
    <t>15Г00L5110</t>
  </si>
  <si>
    <t>0503</t>
  </si>
  <si>
    <t>0599994009</t>
  </si>
  <si>
    <t>11403L5190</t>
  </si>
  <si>
    <t>Комплектование книжных фондов</t>
  </si>
  <si>
    <t>02202L7500</t>
  </si>
  <si>
    <t>879</t>
  </si>
  <si>
    <t>Расходы на проведение комплексных кадастровых работ</t>
  </si>
  <si>
    <t>Создание объектов социального и производственного комплексов, в том числе объектов общегражданского назначения, жилья, инфраструктуры, и иных объектов</t>
  </si>
  <si>
    <t>Профилактика правонарушений</t>
  </si>
  <si>
    <t>Реализация мероприятий по модернизации школьных систем образования</t>
  </si>
  <si>
    <t>Исполнение бюджета Чегемского муниципального района  за  первый квартал 2022 года  в соотвествии с ведомственной структурой расходов</t>
  </si>
  <si>
    <t>УПРАВЛЕНИЕ АРХИТЕКТУРЫ И КАПИТАЛЬНОГО СТРОИТЕЛЬСТВА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</si>
  <si>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</t>
  </si>
  <si>
    <t xml:space="preserve">Приложение № 2 к постановлению местной администрации
Чегемского муниципального района 
от «14» апреля  2022 г. №430-па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</si>
</sst>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/yyyy\ hh:mm"/>
    <numFmt numFmtId="165" formatCode="?"/>
    <numFmt numFmtId="166" formatCode="0.0"/>
    <numFmt numFmtId="167" formatCode="0.0%"/>
  </numFmts>
  <fonts count="22" x14ac:knownFonts="1">
    <font>
      <sz val="10"/>
      <name val="Arial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00B050"/>
      <name val="Times New Roman"/>
      <family val="1"/>
      <charset val="204"/>
    </font>
    <font>
      <sz val="9"/>
      <color rgb="FF00B0F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/>
    </xf>
    <xf numFmtId="0" fontId="2" fillId="0" borderId="0" xfId="1" applyFont="1" applyAlignment="1">
      <alignment vertical="top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/>
    <xf numFmtId="166" fontId="2" fillId="0" borderId="1" xfId="0" applyNumberFormat="1" applyFont="1" applyBorder="1" applyAlignment="1" applyProtection="1"/>
    <xf numFmtId="4" fontId="2" fillId="0" borderId="1" xfId="0" applyNumberFormat="1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wrapText="1"/>
    </xf>
    <xf numFmtId="166" fontId="4" fillId="0" borderId="1" xfId="0" applyNumberFormat="1" applyFont="1" applyBorder="1" applyAlignment="1" applyProtection="1"/>
    <xf numFmtId="166" fontId="2" fillId="0" borderId="0" xfId="0" applyNumberFormat="1" applyFont="1"/>
    <xf numFmtId="166" fontId="5" fillId="0" borderId="1" xfId="0" applyNumberFormat="1" applyFont="1" applyBorder="1" applyAlignment="1" applyProtection="1"/>
    <xf numFmtId="4" fontId="3" fillId="0" borderId="1" xfId="0" applyNumberFormat="1" applyFont="1" applyBorder="1" applyAlignment="1" applyProtection="1">
      <alignment wrapText="1"/>
    </xf>
    <xf numFmtId="0" fontId="7" fillId="0" borderId="0" xfId="0" applyFont="1"/>
    <xf numFmtId="4" fontId="7" fillId="0" borderId="1" xfId="0" applyNumberFormat="1" applyFont="1" applyBorder="1" applyAlignment="1" applyProtection="1">
      <alignment wrapText="1"/>
    </xf>
    <xf numFmtId="4" fontId="8" fillId="0" borderId="1" xfId="0" applyNumberFormat="1" applyFont="1" applyBorder="1" applyAlignment="1" applyProtection="1">
      <alignment wrapText="1"/>
    </xf>
    <xf numFmtId="0" fontId="9" fillId="0" borderId="0" xfId="0" applyFont="1"/>
    <xf numFmtId="166" fontId="11" fillId="0" borderId="1" xfId="0" applyNumberFormat="1" applyFont="1" applyBorder="1" applyAlignment="1" applyProtection="1"/>
    <xf numFmtId="166" fontId="10" fillId="0" borderId="1" xfId="0" applyNumberFormat="1" applyFont="1" applyBorder="1" applyAlignment="1" applyProtection="1"/>
    <xf numFmtId="166" fontId="9" fillId="0" borderId="1" xfId="0" applyNumberFormat="1" applyFont="1" applyBorder="1" applyAlignment="1" applyProtection="1"/>
    <xf numFmtId="0" fontId="9" fillId="0" borderId="0" xfId="1" applyFont="1" applyAlignment="1">
      <alignment vertical="top"/>
    </xf>
    <xf numFmtId="0" fontId="9" fillId="0" borderId="0" xfId="0" applyFont="1" applyBorder="1" applyAlignment="1" applyProtection="1"/>
    <xf numFmtId="166" fontId="9" fillId="0" borderId="0" xfId="0" applyNumberFormat="1" applyFont="1"/>
    <xf numFmtId="0" fontId="16" fillId="0" borderId="0" xfId="1" applyFont="1" applyBorder="1" applyAlignment="1" applyProtection="1">
      <alignment vertical="top" wrapText="1"/>
    </xf>
    <xf numFmtId="0" fontId="16" fillId="0" borderId="0" xfId="1" applyFont="1" applyBorder="1" applyAlignment="1" applyProtection="1">
      <alignment vertical="top"/>
    </xf>
    <xf numFmtId="0" fontId="16" fillId="0" borderId="0" xfId="1" applyFont="1" applyBorder="1" applyAlignment="1" applyProtection="1">
      <alignment horizontal="left" vertical="top" wrapText="1"/>
    </xf>
    <xf numFmtId="0" fontId="16" fillId="0" borderId="0" xfId="1" applyFont="1" applyBorder="1" applyAlignment="1" applyProtection="1">
      <alignment horizontal="left" vertical="top"/>
    </xf>
    <xf numFmtId="164" fontId="16" fillId="0" borderId="0" xfId="1" applyNumberFormat="1" applyFont="1" applyBorder="1" applyAlignment="1" applyProtection="1">
      <alignment horizontal="left" vertical="top"/>
    </xf>
    <xf numFmtId="0" fontId="16" fillId="0" borderId="0" xfId="0" applyFont="1" applyBorder="1" applyAlignment="1" applyProtection="1">
      <alignment wrapText="1"/>
    </xf>
    <xf numFmtId="0" fontId="16" fillId="0" borderId="0" xfId="0" applyFont="1"/>
    <xf numFmtId="49" fontId="12" fillId="0" borderId="1" xfId="0" applyNumberFormat="1" applyFont="1" applyBorder="1" applyAlignment="1" applyProtection="1">
      <alignment wrapText="1"/>
    </xf>
    <xf numFmtId="49" fontId="12" fillId="0" borderId="1" xfId="0" applyNumberFormat="1" applyFont="1" applyBorder="1" applyAlignment="1" applyProtection="1"/>
    <xf numFmtId="49" fontId="16" fillId="0" borderId="1" xfId="0" applyNumberFormat="1" applyFont="1" applyBorder="1" applyAlignment="1" applyProtection="1"/>
    <xf numFmtId="166" fontId="17" fillId="0" borderId="1" xfId="0" applyNumberFormat="1" applyFont="1" applyBorder="1" applyAlignment="1" applyProtection="1"/>
    <xf numFmtId="49" fontId="12" fillId="0" borderId="2" xfId="1" applyNumberFormat="1" applyFont="1" applyBorder="1" applyAlignment="1" applyProtection="1">
      <alignment horizontal="left" vertical="top" wrapText="1"/>
    </xf>
    <xf numFmtId="166" fontId="12" fillId="0" borderId="1" xfId="0" applyNumberFormat="1" applyFont="1" applyBorder="1" applyAlignment="1" applyProtection="1"/>
    <xf numFmtId="49" fontId="16" fillId="0" borderId="1" xfId="0" applyNumberFormat="1" applyFont="1" applyBorder="1" applyAlignment="1" applyProtection="1">
      <alignment wrapText="1"/>
    </xf>
    <xf numFmtId="166" fontId="18" fillId="0" borderId="1" xfId="0" applyNumberFormat="1" applyFont="1" applyBorder="1" applyAlignment="1" applyProtection="1"/>
    <xf numFmtId="166" fontId="16" fillId="0" borderId="1" xfId="0" applyNumberFormat="1" applyFont="1" applyBorder="1" applyAlignment="1" applyProtection="1"/>
    <xf numFmtId="166" fontId="19" fillId="0" borderId="1" xfId="0" applyNumberFormat="1" applyFont="1" applyBorder="1" applyAlignment="1" applyProtection="1"/>
    <xf numFmtId="165" fontId="16" fillId="0" borderId="1" xfId="0" applyNumberFormat="1" applyFont="1" applyBorder="1" applyAlignment="1" applyProtection="1">
      <alignment wrapText="1"/>
    </xf>
    <xf numFmtId="166" fontId="20" fillId="0" borderId="1" xfId="0" applyNumberFormat="1" applyFont="1" applyBorder="1" applyAlignment="1" applyProtection="1"/>
    <xf numFmtId="165" fontId="12" fillId="0" borderId="1" xfId="0" applyNumberFormat="1" applyFont="1" applyBorder="1" applyAlignment="1" applyProtection="1">
      <alignment wrapText="1"/>
    </xf>
    <xf numFmtId="0" fontId="18" fillId="0" borderId="0" xfId="0" applyFont="1" applyAlignment="1">
      <alignment horizontal="center" vertical="top" wrapText="1"/>
    </xf>
    <xf numFmtId="166" fontId="16" fillId="0" borderId="0" xfId="0" applyNumberFormat="1" applyFont="1" applyBorder="1" applyAlignment="1" applyProtection="1">
      <alignment wrapText="1"/>
    </xf>
    <xf numFmtId="166" fontId="12" fillId="0" borderId="1" xfId="0" applyNumberFormat="1" applyFont="1" applyBorder="1" applyAlignment="1" applyProtection="1">
      <alignment wrapText="1"/>
    </xf>
    <xf numFmtId="167" fontId="17" fillId="0" borderId="1" xfId="0" applyNumberFormat="1" applyFont="1" applyBorder="1" applyAlignment="1" applyProtection="1"/>
    <xf numFmtId="167" fontId="12" fillId="0" borderId="1" xfId="0" applyNumberFormat="1" applyFont="1" applyBorder="1" applyAlignment="1" applyProtection="1"/>
    <xf numFmtId="166" fontId="18" fillId="0" borderId="1" xfId="0" applyNumberFormat="1" applyFont="1" applyBorder="1" applyAlignment="1" applyProtection="1">
      <alignment wrapText="1"/>
    </xf>
    <xf numFmtId="167" fontId="18" fillId="0" borderId="1" xfId="0" applyNumberFormat="1" applyFont="1" applyBorder="1" applyAlignment="1" applyProtection="1"/>
    <xf numFmtId="166" fontId="16" fillId="0" borderId="1" xfId="0" applyNumberFormat="1" applyFont="1" applyBorder="1" applyAlignment="1" applyProtection="1">
      <alignment wrapText="1"/>
    </xf>
    <xf numFmtId="167" fontId="16" fillId="0" borderId="1" xfId="0" applyNumberFormat="1" applyFont="1" applyBorder="1" applyAlignment="1" applyProtection="1"/>
    <xf numFmtId="166" fontId="19" fillId="0" borderId="1" xfId="0" applyNumberFormat="1" applyFont="1" applyBorder="1" applyAlignment="1" applyProtection="1">
      <alignment wrapText="1"/>
    </xf>
    <xf numFmtId="167" fontId="19" fillId="0" borderId="1" xfId="0" applyNumberFormat="1" applyFont="1" applyBorder="1" applyAlignment="1" applyProtection="1"/>
    <xf numFmtId="166" fontId="20" fillId="0" borderId="1" xfId="0" applyNumberFormat="1" applyFont="1" applyBorder="1" applyAlignment="1" applyProtection="1">
      <alignment wrapText="1"/>
    </xf>
    <xf numFmtId="167" fontId="20" fillId="0" borderId="1" xfId="0" applyNumberFormat="1" applyFont="1" applyBorder="1" applyAlignment="1" applyProtection="1"/>
    <xf numFmtId="166" fontId="21" fillId="0" borderId="1" xfId="0" applyNumberFormat="1" applyFont="1" applyBorder="1" applyAlignment="1" applyProtection="1">
      <alignment wrapText="1"/>
    </xf>
    <xf numFmtId="167" fontId="21" fillId="0" borderId="1" xfId="0" applyNumberFormat="1" applyFont="1" applyBorder="1" applyAlignment="1" applyProtection="1"/>
    <xf numFmtId="166" fontId="16" fillId="0" borderId="0" xfId="0" applyNumberFormat="1" applyFont="1"/>
    <xf numFmtId="0" fontId="14" fillId="0" borderId="0" xfId="2" applyFont="1" applyBorder="1" applyAlignment="1" applyProtection="1">
      <alignment vertical="top" wrapText="1"/>
    </xf>
    <xf numFmtId="0" fontId="1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2" fillId="0" borderId="0" xfId="1" applyFont="1" applyBorder="1" applyAlignment="1" applyProtection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85"/>
  <sheetViews>
    <sheetView showGridLines="0" tabSelected="1" zoomScale="90" zoomScaleNormal="90" workbookViewId="0">
      <selection activeCell="Y10" sqref="Y10"/>
    </sheetView>
  </sheetViews>
  <sheetFormatPr defaultRowHeight="18.75" outlineLevelRow="1" x14ac:dyDescent="0.3"/>
  <cols>
    <col min="1" max="1" width="43.85546875" style="29" customWidth="1"/>
    <col min="2" max="2" width="4.85546875" style="29" customWidth="1"/>
    <col min="3" max="3" width="5.85546875" style="29" customWidth="1"/>
    <col min="4" max="4" width="13.140625" style="29" customWidth="1"/>
    <col min="5" max="5" width="5.7109375" style="29" customWidth="1"/>
    <col min="6" max="6" width="9.7109375" style="29" customWidth="1"/>
    <col min="7" max="7" width="11.85546875" style="1" hidden="1" customWidth="1"/>
    <col min="8" max="8" width="9.28515625" style="58" customWidth="1"/>
    <col min="9" max="9" width="8.28515625" style="29" customWidth="1"/>
    <col min="10" max="10" width="0.140625" style="16" hidden="1" customWidth="1"/>
    <col min="11" max="15" width="9.140625" style="1" hidden="1" customWidth="1"/>
    <col min="16" max="16384" width="9.140625" style="29"/>
  </cols>
  <sheetData>
    <row r="1" spans="1:13" ht="15.75" x14ac:dyDescent="0.25">
      <c r="A1" s="23"/>
      <c r="B1" s="24"/>
      <c r="C1" s="24"/>
      <c r="D1" s="59" t="s">
        <v>201</v>
      </c>
      <c r="E1" s="60"/>
      <c r="F1" s="60"/>
      <c r="G1" s="61"/>
      <c r="H1" s="60"/>
      <c r="I1" s="60"/>
      <c r="J1" s="60"/>
      <c r="K1" s="61"/>
      <c r="L1" s="61"/>
      <c r="M1" s="61"/>
    </row>
    <row r="2" spans="1:13" ht="15.75" x14ac:dyDescent="0.25">
      <c r="A2" s="25"/>
      <c r="B2" s="26"/>
      <c r="C2" s="26"/>
      <c r="D2" s="60"/>
      <c r="E2" s="60"/>
      <c r="F2" s="60"/>
      <c r="G2" s="61"/>
      <c r="H2" s="60"/>
      <c r="I2" s="60"/>
      <c r="J2" s="60"/>
      <c r="K2" s="61"/>
      <c r="L2" s="61"/>
      <c r="M2" s="61"/>
    </row>
    <row r="3" spans="1:13" ht="33.75" customHeight="1" x14ac:dyDescent="0.25">
      <c r="A3" s="25"/>
      <c r="B3" s="27"/>
      <c r="C3" s="26"/>
      <c r="D3" s="60"/>
      <c r="E3" s="60"/>
      <c r="F3" s="60"/>
      <c r="G3" s="61"/>
      <c r="H3" s="60"/>
      <c r="I3" s="60"/>
      <c r="J3" s="60"/>
      <c r="K3" s="61"/>
      <c r="L3" s="61"/>
      <c r="M3" s="61"/>
    </row>
    <row r="4" spans="1:13" ht="36.75" customHeight="1" x14ac:dyDescent="0.25">
      <c r="A4" s="62" t="s">
        <v>198</v>
      </c>
      <c r="B4" s="63"/>
      <c r="C4" s="63"/>
      <c r="D4" s="63"/>
      <c r="E4" s="63"/>
      <c r="F4" s="63"/>
      <c r="G4" s="64"/>
      <c r="H4" s="63"/>
      <c r="I4" s="43"/>
      <c r="J4" s="20"/>
      <c r="K4" s="3"/>
      <c r="L4" s="3"/>
      <c r="M4" s="2"/>
    </row>
    <row r="5" spans="1:13" ht="12.75" customHeight="1" x14ac:dyDescent="0.3">
      <c r="A5" s="28" t="s">
        <v>152</v>
      </c>
      <c r="C5" s="28"/>
      <c r="D5" s="28"/>
      <c r="E5" s="28"/>
      <c r="F5" s="28"/>
      <c r="G5" s="4"/>
      <c r="H5" s="44"/>
      <c r="I5" s="28"/>
      <c r="J5" s="21"/>
      <c r="K5" s="5"/>
    </row>
    <row r="6" spans="1:13" ht="48" x14ac:dyDescent="0.3">
      <c r="A6" s="30" t="s">
        <v>3</v>
      </c>
      <c r="B6" s="30" t="s">
        <v>0</v>
      </c>
      <c r="C6" s="30" t="s">
        <v>1</v>
      </c>
      <c r="D6" s="30" t="s">
        <v>2</v>
      </c>
      <c r="E6" s="30" t="s">
        <v>4</v>
      </c>
      <c r="F6" s="30" t="s">
        <v>115</v>
      </c>
      <c r="G6" s="8" t="s">
        <v>5</v>
      </c>
      <c r="H6" s="45" t="s">
        <v>116</v>
      </c>
      <c r="I6" s="30" t="s">
        <v>118</v>
      </c>
    </row>
    <row r="7" spans="1:13" x14ac:dyDescent="0.3">
      <c r="A7" s="31" t="s">
        <v>121</v>
      </c>
      <c r="B7" s="31"/>
      <c r="C7" s="32"/>
      <c r="D7" s="32"/>
      <c r="E7" s="32"/>
      <c r="F7" s="33">
        <f>F8+F63+F76+F102+F178+F158+F69+F174</f>
        <v>312691.02500000002</v>
      </c>
      <c r="G7" s="17" t="e">
        <f t="shared" ref="G7:H7" si="0">G8+G63+G76+G102+G178+G158+G69+G174</f>
        <v>#REF!</v>
      </c>
      <c r="H7" s="33">
        <f t="shared" si="0"/>
        <v>256763.5</v>
      </c>
      <c r="I7" s="46">
        <f>H7/F7</f>
        <v>0.82114125277500361</v>
      </c>
    </row>
    <row r="8" spans="1:13" x14ac:dyDescent="0.3">
      <c r="A8" s="34" t="s">
        <v>119</v>
      </c>
      <c r="B8" s="30" t="s">
        <v>6</v>
      </c>
      <c r="C8" s="30"/>
      <c r="D8" s="30"/>
      <c r="E8" s="30"/>
      <c r="F8" s="33">
        <f>F9+F37+F42+F47+F52+F56+F59</f>
        <v>23372.799999999999</v>
      </c>
      <c r="G8" s="11" t="e">
        <f>G9+G37+G42+G47+G52+G56+G59+#REF!</f>
        <v>#REF!</v>
      </c>
      <c r="H8" s="33">
        <f>H9+H37+H42+H47+H52+H56+H59</f>
        <v>16938.400000000001</v>
      </c>
      <c r="I8" s="46">
        <f t="shared" ref="I8:I68" si="1">H8/F8</f>
        <v>0.72470564074479749</v>
      </c>
    </row>
    <row r="9" spans="1:13" x14ac:dyDescent="0.3">
      <c r="A9" s="30" t="s">
        <v>120</v>
      </c>
      <c r="B9" s="30" t="s">
        <v>6</v>
      </c>
      <c r="C9" s="30" t="s">
        <v>117</v>
      </c>
      <c r="D9" s="30"/>
      <c r="E9" s="30"/>
      <c r="F9" s="35">
        <f>SUM(F10:F36)</f>
        <v>17394.5</v>
      </c>
      <c r="G9" s="9">
        <f>SUM(G10:G36)</f>
        <v>39638.329999999994</v>
      </c>
      <c r="H9" s="35">
        <f>SUM(H10:H36)</f>
        <v>12427.1</v>
      </c>
      <c r="I9" s="47">
        <f t="shared" si="1"/>
        <v>0.71442697404351951</v>
      </c>
    </row>
    <row r="10" spans="1:13" ht="48" outlineLevel="1" x14ac:dyDescent="0.3">
      <c r="A10" s="36" t="s">
        <v>9</v>
      </c>
      <c r="B10" s="36" t="s">
        <v>6</v>
      </c>
      <c r="C10" s="36" t="s">
        <v>12</v>
      </c>
      <c r="D10" s="36" t="s">
        <v>13</v>
      </c>
      <c r="E10" s="36" t="s">
        <v>10</v>
      </c>
      <c r="F10" s="37">
        <v>1496.9</v>
      </c>
      <c r="G10" s="12">
        <v>3888.12</v>
      </c>
      <c r="H10" s="48">
        <v>1330.4</v>
      </c>
      <c r="I10" s="49">
        <f t="shared" si="1"/>
        <v>0.88877012492484464</v>
      </c>
    </row>
    <row r="11" spans="1:13" ht="48" outlineLevel="1" x14ac:dyDescent="0.3">
      <c r="A11" s="36" t="s">
        <v>9</v>
      </c>
      <c r="B11" s="36" t="s">
        <v>6</v>
      </c>
      <c r="C11" s="36" t="s">
        <v>12</v>
      </c>
      <c r="D11" s="36" t="s">
        <v>13</v>
      </c>
      <c r="E11" s="36" t="s">
        <v>11</v>
      </c>
      <c r="F11" s="37">
        <v>452.1</v>
      </c>
      <c r="G11" s="12">
        <v>1174.21</v>
      </c>
      <c r="H11" s="48">
        <v>400.6</v>
      </c>
      <c r="I11" s="49">
        <f t="shared" si="1"/>
        <v>0.88608714886087148</v>
      </c>
    </row>
    <row r="12" spans="1:13" ht="48" outlineLevel="1" x14ac:dyDescent="0.3">
      <c r="A12" s="36" t="s">
        <v>9</v>
      </c>
      <c r="B12" s="36" t="s">
        <v>6</v>
      </c>
      <c r="C12" s="36" t="s">
        <v>12</v>
      </c>
      <c r="D12" s="36" t="s">
        <v>14</v>
      </c>
      <c r="E12" s="36" t="s">
        <v>10</v>
      </c>
      <c r="F12" s="37">
        <v>4333.2</v>
      </c>
      <c r="G12" s="12">
        <v>10393.89</v>
      </c>
      <c r="H12" s="48">
        <v>4455</v>
      </c>
      <c r="I12" s="49">
        <f t="shared" si="1"/>
        <v>1.0281085571863751</v>
      </c>
    </row>
    <row r="13" spans="1:13" ht="48" outlineLevel="1" x14ac:dyDescent="0.3">
      <c r="A13" s="36" t="s">
        <v>9</v>
      </c>
      <c r="B13" s="36" t="s">
        <v>6</v>
      </c>
      <c r="C13" s="36" t="s">
        <v>12</v>
      </c>
      <c r="D13" s="36" t="s">
        <v>14</v>
      </c>
      <c r="E13" s="36" t="s">
        <v>15</v>
      </c>
      <c r="F13" s="37">
        <v>75</v>
      </c>
      <c r="G13" s="12">
        <v>170.3</v>
      </c>
      <c r="H13" s="48">
        <v>6</v>
      </c>
      <c r="I13" s="49">
        <f t="shared" si="1"/>
        <v>0.08</v>
      </c>
    </row>
    <row r="14" spans="1:13" ht="48" outlineLevel="1" x14ac:dyDescent="0.3">
      <c r="A14" s="36" t="s">
        <v>9</v>
      </c>
      <c r="B14" s="36" t="s">
        <v>6</v>
      </c>
      <c r="C14" s="36" t="s">
        <v>12</v>
      </c>
      <c r="D14" s="36" t="s">
        <v>14</v>
      </c>
      <c r="E14" s="36" t="s">
        <v>11</v>
      </c>
      <c r="F14" s="38">
        <v>1308.3</v>
      </c>
      <c r="G14" s="7">
        <v>3138.96</v>
      </c>
      <c r="H14" s="50">
        <v>1340.8</v>
      </c>
      <c r="I14" s="51">
        <f t="shared" si="1"/>
        <v>1.0248413972330506</v>
      </c>
      <c r="K14" s="13"/>
    </row>
    <row r="15" spans="1:13" ht="48" outlineLevel="1" x14ac:dyDescent="0.3">
      <c r="A15" s="36" t="s">
        <v>181</v>
      </c>
      <c r="B15" s="36" t="s">
        <v>6</v>
      </c>
      <c r="C15" s="36" t="s">
        <v>12</v>
      </c>
      <c r="D15" s="36" t="s">
        <v>14</v>
      </c>
      <c r="E15" s="36" t="s">
        <v>168</v>
      </c>
      <c r="F15" s="38">
        <v>304.2</v>
      </c>
      <c r="G15" s="7"/>
      <c r="H15" s="50">
        <v>255.7</v>
      </c>
      <c r="I15" s="51">
        <f t="shared" si="1"/>
        <v>0.84056541748849445</v>
      </c>
      <c r="K15" s="13"/>
    </row>
    <row r="16" spans="1:13" ht="48" outlineLevel="1" x14ac:dyDescent="0.3">
      <c r="A16" s="36" t="s">
        <v>9</v>
      </c>
      <c r="B16" s="36" t="s">
        <v>6</v>
      </c>
      <c r="C16" s="36" t="s">
        <v>12</v>
      </c>
      <c r="D16" s="36" t="s">
        <v>14</v>
      </c>
      <c r="E16" s="36" t="s">
        <v>16</v>
      </c>
      <c r="F16" s="37">
        <v>3455.5</v>
      </c>
      <c r="G16" s="12">
        <v>10976.25</v>
      </c>
      <c r="H16" s="48">
        <v>1956.5</v>
      </c>
      <c r="I16" s="49">
        <f t="shared" si="1"/>
        <v>0.56619881348574741</v>
      </c>
    </row>
    <row r="17" spans="1:9" outlineLevel="1" x14ac:dyDescent="0.3">
      <c r="A17" s="36" t="s">
        <v>182</v>
      </c>
      <c r="B17" s="36" t="s">
        <v>6</v>
      </c>
      <c r="C17" s="36" t="s">
        <v>12</v>
      </c>
      <c r="D17" s="36" t="s">
        <v>14</v>
      </c>
      <c r="E17" s="36" t="s">
        <v>169</v>
      </c>
      <c r="F17" s="37">
        <v>300</v>
      </c>
      <c r="G17" s="12"/>
      <c r="H17" s="48">
        <v>307.3</v>
      </c>
      <c r="I17" s="49">
        <f t="shared" si="1"/>
        <v>1.0243333333333333</v>
      </c>
    </row>
    <row r="18" spans="1:9" ht="48" outlineLevel="1" x14ac:dyDescent="0.3">
      <c r="A18" s="36" t="s">
        <v>185</v>
      </c>
      <c r="B18" s="36" t="s">
        <v>6</v>
      </c>
      <c r="C18" s="36" t="s">
        <v>12</v>
      </c>
      <c r="D18" s="36" t="s">
        <v>14</v>
      </c>
      <c r="E18" s="36" t="s">
        <v>183</v>
      </c>
      <c r="F18" s="37">
        <v>200</v>
      </c>
      <c r="G18" s="12"/>
      <c r="H18" s="48">
        <v>200</v>
      </c>
      <c r="I18" s="49">
        <f t="shared" si="1"/>
        <v>1</v>
      </c>
    </row>
    <row r="19" spans="1:9" ht="48" outlineLevel="1" x14ac:dyDescent="0.3">
      <c r="A19" s="36" t="s">
        <v>9</v>
      </c>
      <c r="B19" s="36" t="s">
        <v>6</v>
      </c>
      <c r="C19" s="36" t="s">
        <v>12</v>
      </c>
      <c r="D19" s="36" t="s">
        <v>14</v>
      </c>
      <c r="E19" s="36" t="s">
        <v>17</v>
      </c>
      <c r="F19" s="37">
        <v>812.5</v>
      </c>
      <c r="G19" s="12">
        <v>374</v>
      </c>
      <c r="H19" s="48">
        <v>56.1</v>
      </c>
      <c r="I19" s="49">
        <f t="shared" si="1"/>
        <v>6.9046153846153854E-2</v>
      </c>
    </row>
    <row r="20" spans="1:9" ht="48" outlineLevel="1" x14ac:dyDescent="0.3">
      <c r="A20" s="36" t="s">
        <v>9</v>
      </c>
      <c r="B20" s="36" t="s">
        <v>6</v>
      </c>
      <c r="C20" s="36" t="s">
        <v>12</v>
      </c>
      <c r="D20" s="36" t="s">
        <v>14</v>
      </c>
      <c r="E20" s="36" t="s">
        <v>18</v>
      </c>
      <c r="F20" s="37">
        <v>12.5</v>
      </c>
      <c r="G20" s="12">
        <v>55</v>
      </c>
      <c r="H20" s="48">
        <v>5.5</v>
      </c>
      <c r="I20" s="49">
        <f t="shared" si="1"/>
        <v>0.44</v>
      </c>
    </row>
    <row r="21" spans="1:9" ht="48" outlineLevel="1" x14ac:dyDescent="0.3">
      <c r="A21" s="36" t="s">
        <v>9</v>
      </c>
      <c r="B21" s="36" t="s">
        <v>6</v>
      </c>
      <c r="C21" s="36" t="s">
        <v>12</v>
      </c>
      <c r="D21" s="36" t="s">
        <v>14</v>
      </c>
      <c r="E21" s="36" t="s">
        <v>19</v>
      </c>
      <c r="F21" s="37">
        <v>50</v>
      </c>
      <c r="G21" s="12">
        <v>60</v>
      </c>
      <c r="H21" s="48">
        <v>2.8</v>
      </c>
      <c r="I21" s="49">
        <f t="shared" si="1"/>
        <v>5.5999999999999994E-2</v>
      </c>
    </row>
    <row r="22" spans="1:9" ht="64.5" customHeight="1" outlineLevel="1" x14ac:dyDescent="0.3">
      <c r="A22" s="36" t="s">
        <v>155</v>
      </c>
      <c r="B22" s="36" t="s">
        <v>6</v>
      </c>
      <c r="C22" s="36" t="s">
        <v>153</v>
      </c>
      <c r="D22" s="36" t="s">
        <v>154</v>
      </c>
      <c r="E22" s="36" t="s">
        <v>16</v>
      </c>
      <c r="F22" s="37">
        <v>10.9</v>
      </c>
      <c r="G22" s="12"/>
      <c r="H22" s="48">
        <v>0</v>
      </c>
      <c r="I22" s="49">
        <f t="shared" si="1"/>
        <v>0</v>
      </c>
    </row>
    <row r="23" spans="1:9" outlineLevel="1" x14ac:dyDescent="0.3">
      <c r="A23" s="36" t="s">
        <v>110</v>
      </c>
      <c r="B23" s="36" t="s">
        <v>6</v>
      </c>
      <c r="C23" s="36" t="s">
        <v>109</v>
      </c>
      <c r="D23" s="36" t="s">
        <v>170</v>
      </c>
      <c r="E23" s="36" t="s">
        <v>111</v>
      </c>
      <c r="F23" s="37">
        <v>2000</v>
      </c>
      <c r="G23" s="12"/>
      <c r="H23" s="48">
        <v>0</v>
      </c>
      <c r="I23" s="49">
        <f t="shared" si="1"/>
        <v>0</v>
      </c>
    </row>
    <row r="24" spans="1:9" outlineLevel="1" x14ac:dyDescent="0.3">
      <c r="A24" s="36" t="s">
        <v>22</v>
      </c>
      <c r="B24" s="36" t="s">
        <v>6</v>
      </c>
      <c r="C24" s="36" t="s">
        <v>20</v>
      </c>
      <c r="D24" s="36" t="s">
        <v>21</v>
      </c>
      <c r="E24" s="36" t="s">
        <v>16</v>
      </c>
      <c r="F24" s="37">
        <v>37.5</v>
      </c>
      <c r="G24" s="12">
        <v>100</v>
      </c>
      <c r="H24" s="48">
        <v>0</v>
      </c>
      <c r="I24" s="49">
        <f t="shared" si="1"/>
        <v>0</v>
      </c>
    </row>
    <row r="25" spans="1:9" outlineLevel="1" x14ac:dyDescent="0.3">
      <c r="A25" s="36" t="s">
        <v>22</v>
      </c>
      <c r="B25" s="36" t="s">
        <v>6</v>
      </c>
      <c r="C25" s="36" t="s">
        <v>20</v>
      </c>
      <c r="D25" s="36" t="s">
        <v>23</v>
      </c>
      <c r="E25" s="36" t="s">
        <v>16</v>
      </c>
      <c r="F25" s="39">
        <v>250</v>
      </c>
      <c r="G25" s="14">
        <v>1000</v>
      </c>
      <c r="H25" s="52">
        <v>100</v>
      </c>
      <c r="I25" s="49">
        <f t="shared" si="1"/>
        <v>0.4</v>
      </c>
    </row>
    <row r="26" spans="1:9" ht="48" outlineLevel="1" x14ac:dyDescent="0.3">
      <c r="A26" s="36" t="s">
        <v>9</v>
      </c>
      <c r="B26" s="36" t="s">
        <v>6</v>
      </c>
      <c r="C26" s="36" t="s">
        <v>20</v>
      </c>
      <c r="D26" s="36" t="s">
        <v>24</v>
      </c>
      <c r="E26" s="36" t="s">
        <v>10</v>
      </c>
      <c r="F26" s="37">
        <v>507.4</v>
      </c>
      <c r="G26" s="12">
        <v>1893.22</v>
      </c>
      <c r="H26" s="48">
        <v>484.7</v>
      </c>
      <c r="I26" s="49">
        <f t="shared" si="1"/>
        <v>0.95526212061489946</v>
      </c>
    </row>
    <row r="27" spans="1:9" ht="48" outlineLevel="1" x14ac:dyDescent="0.3">
      <c r="A27" s="36" t="s">
        <v>9</v>
      </c>
      <c r="B27" s="36" t="s">
        <v>6</v>
      </c>
      <c r="C27" s="36" t="s">
        <v>20</v>
      </c>
      <c r="D27" s="36" t="s">
        <v>24</v>
      </c>
      <c r="E27" s="36" t="s">
        <v>11</v>
      </c>
      <c r="F27" s="37">
        <v>153.19999999999999</v>
      </c>
      <c r="G27" s="12">
        <v>571.75</v>
      </c>
      <c r="H27" s="48">
        <v>107.5</v>
      </c>
      <c r="I27" s="49">
        <f t="shared" si="1"/>
        <v>0.70169712793733685</v>
      </c>
    </row>
    <row r="28" spans="1:9" ht="63.75" outlineLevel="1" x14ac:dyDescent="0.3">
      <c r="A28" s="36" t="s">
        <v>158</v>
      </c>
      <c r="B28" s="36" t="s">
        <v>6</v>
      </c>
      <c r="C28" s="36" t="s">
        <v>20</v>
      </c>
      <c r="D28" s="36" t="s">
        <v>156</v>
      </c>
      <c r="E28" s="36" t="s">
        <v>157</v>
      </c>
      <c r="F28" s="37">
        <v>25</v>
      </c>
      <c r="G28" s="12"/>
      <c r="H28" s="48">
        <v>0</v>
      </c>
      <c r="I28" s="49">
        <f t="shared" si="1"/>
        <v>0</v>
      </c>
    </row>
    <row r="29" spans="1:9" ht="32.25" outlineLevel="1" x14ac:dyDescent="0.3">
      <c r="A29" s="36" t="s">
        <v>26</v>
      </c>
      <c r="B29" s="36" t="s">
        <v>6</v>
      </c>
      <c r="C29" s="36" t="s">
        <v>20</v>
      </c>
      <c r="D29" s="36" t="s">
        <v>25</v>
      </c>
      <c r="E29" s="36" t="s">
        <v>27</v>
      </c>
      <c r="F29" s="37">
        <v>53.7</v>
      </c>
      <c r="G29" s="12">
        <v>200</v>
      </c>
      <c r="H29" s="48">
        <v>45</v>
      </c>
      <c r="I29" s="49">
        <f t="shared" si="1"/>
        <v>0.83798882681564246</v>
      </c>
    </row>
    <row r="30" spans="1:9" ht="32.25" outlineLevel="1" x14ac:dyDescent="0.3">
      <c r="A30" s="36" t="s">
        <v>29</v>
      </c>
      <c r="B30" s="36" t="s">
        <v>6</v>
      </c>
      <c r="C30" s="36" t="s">
        <v>20</v>
      </c>
      <c r="D30" s="36" t="s">
        <v>28</v>
      </c>
      <c r="E30" s="36" t="s">
        <v>19</v>
      </c>
      <c r="F30" s="39">
        <v>173</v>
      </c>
      <c r="G30" s="14">
        <v>135</v>
      </c>
      <c r="H30" s="52">
        <v>173</v>
      </c>
      <c r="I30" s="53">
        <f t="shared" si="1"/>
        <v>1</v>
      </c>
    </row>
    <row r="31" spans="1:9" ht="113.25" customHeight="1" outlineLevel="1" x14ac:dyDescent="0.3">
      <c r="A31" s="40" t="s">
        <v>31</v>
      </c>
      <c r="B31" s="36" t="s">
        <v>6</v>
      </c>
      <c r="C31" s="36" t="s">
        <v>20</v>
      </c>
      <c r="D31" s="36" t="s">
        <v>30</v>
      </c>
      <c r="E31" s="36" t="s">
        <v>10</v>
      </c>
      <c r="F31" s="37">
        <v>430.6</v>
      </c>
      <c r="G31" s="12">
        <v>2383.2600000000002</v>
      </c>
      <c r="H31" s="48">
        <v>392.3</v>
      </c>
      <c r="I31" s="49">
        <f t="shared" si="1"/>
        <v>0.91105434277751973</v>
      </c>
    </row>
    <row r="32" spans="1:9" ht="126.75" outlineLevel="1" x14ac:dyDescent="0.3">
      <c r="A32" s="40" t="s">
        <v>31</v>
      </c>
      <c r="B32" s="36" t="s">
        <v>6</v>
      </c>
      <c r="C32" s="36" t="s">
        <v>20</v>
      </c>
      <c r="D32" s="36" t="s">
        <v>30</v>
      </c>
      <c r="E32" s="36" t="s">
        <v>11</v>
      </c>
      <c r="F32" s="37">
        <v>130</v>
      </c>
      <c r="G32" s="12">
        <v>719.75</v>
      </c>
      <c r="H32" s="48">
        <v>117.7</v>
      </c>
      <c r="I32" s="49">
        <f t="shared" si="1"/>
        <v>0.90538461538461545</v>
      </c>
    </row>
    <row r="33" spans="1:9" ht="111.75" customHeight="1" outlineLevel="1" x14ac:dyDescent="0.3">
      <c r="A33" s="40" t="s">
        <v>31</v>
      </c>
      <c r="B33" s="36" t="s">
        <v>6</v>
      </c>
      <c r="C33" s="36" t="s">
        <v>20</v>
      </c>
      <c r="D33" s="36" t="s">
        <v>30</v>
      </c>
      <c r="E33" s="36" t="s">
        <v>16</v>
      </c>
      <c r="F33" s="37">
        <v>155.4</v>
      </c>
      <c r="G33" s="12"/>
      <c r="H33" s="48">
        <v>103.6</v>
      </c>
      <c r="I33" s="49">
        <f t="shared" si="1"/>
        <v>0.66666666666666663</v>
      </c>
    </row>
    <row r="34" spans="1:9" ht="280.5" customHeight="1" outlineLevel="1" x14ac:dyDescent="0.3">
      <c r="A34" s="40" t="s">
        <v>33</v>
      </c>
      <c r="B34" s="36" t="s">
        <v>6</v>
      </c>
      <c r="C34" s="36" t="s">
        <v>20</v>
      </c>
      <c r="D34" s="36" t="s">
        <v>32</v>
      </c>
      <c r="E34" s="36" t="s">
        <v>16</v>
      </c>
      <c r="F34" s="37">
        <v>0.8</v>
      </c>
      <c r="G34" s="12">
        <v>3</v>
      </c>
      <c r="H34" s="48">
        <v>0</v>
      </c>
      <c r="I34" s="49">
        <f t="shared" si="1"/>
        <v>0</v>
      </c>
    </row>
    <row r="35" spans="1:9" ht="48" outlineLevel="1" x14ac:dyDescent="0.3">
      <c r="A35" s="36" t="s">
        <v>9</v>
      </c>
      <c r="B35" s="36" t="s">
        <v>6</v>
      </c>
      <c r="C35" s="36" t="s">
        <v>20</v>
      </c>
      <c r="D35" s="36" t="s">
        <v>34</v>
      </c>
      <c r="E35" s="36" t="s">
        <v>10</v>
      </c>
      <c r="F35" s="37">
        <v>512.1</v>
      </c>
      <c r="G35" s="12">
        <v>1844.56</v>
      </c>
      <c r="H35" s="48">
        <v>451.5</v>
      </c>
      <c r="I35" s="49">
        <f t="shared" si="1"/>
        <v>0.88166373755125949</v>
      </c>
    </row>
    <row r="36" spans="1:9" ht="48" outlineLevel="1" x14ac:dyDescent="0.3">
      <c r="A36" s="36" t="s">
        <v>9</v>
      </c>
      <c r="B36" s="36" t="s">
        <v>6</v>
      </c>
      <c r="C36" s="36" t="s">
        <v>20</v>
      </c>
      <c r="D36" s="36" t="s">
        <v>34</v>
      </c>
      <c r="E36" s="36" t="s">
        <v>11</v>
      </c>
      <c r="F36" s="37">
        <v>154.69999999999999</v>
      </c>
      <c r="G36" s="12">
        <v>557.05999999999995</v>
      </c>
      <c r="H36" s="48">
        <v>135.1</v>
      </c>
      <c r="I36" s="49">
        <f t="shared" si="1"/>
        <v>0.87330316742081449</v>
      </c>
    </row>
    <row r="37" spans="1:9" ht="32.25" outlineLevel="1" x14ac:dyDescent="0.3">
      <c r="A37" s="30" t="s">
        <v>122</v>
      </c>
      <c r="B37" s="30" t="s">
        <v>6</v>
      </c>
      <c r="C37" s="30" t="s">
        <v>123</v>
      </c>
      <c r="D37" s="30"/>
      <c r="E37" s="30"/>
      <c r="F37" s="35">
        <f>SUM(F38:F41)</f>
        <v>638.30000000000007</v>
      </c>
      <c r="G37" s="9">
        <f>SUM(G38:G41)</f>
        <v>2415.41</v>
      </c>
      <c r="H37" s="35">
        <f>SUM(H38:H41)</f>
        <v>595.5</v>
      </c>
      <c r="I37" s="47">
        <f t="shared" si="1"/>
        <v>0.93294689017703269</v>
      </c>
    </row>
    <row r="38" spans="1:9" ht="48" outlineLevel="1" x14ac:dyDescent="0.3">
      <c r="A38" s="36" t="s">
        <v>9</v>
      </c>
      <c r="B38" s="36" t="s">
        <v>6</v>
      </c>
      <c r="C38" s="36" t="s">
        <v>171</v>
      </c>
      <c r="D38" s="36" t="s">
        <v>35</v>
      </c>
      <c r="E38" s="36" t="s">
        <v>10</v>
      </c>
      <c r="F38" s="38">
        <v>149</v>
      </c>
      <c r="G38" s="7">
        <v>541.54999999999995</v>
      </c>
      <c r="H38" s="50">
        <v>156.19999999999999</v>
      </c>
      <c r="I38" s="51">
        <f t="shared" si="1"/>
        <v>1.0483221476510067</v>
      </c>
    </row>
    <row r="39" spans="1:9" ht="48" outlineLevel="1" x14ac:dyDescent="0.3">
      <c r="A39" s="36" t="s">
        <v>9</v>
      </c>
      <c r="B39" s="36" t="s">
        <v>6</v>
      </c>
      <c r="C39" s="36" t="s">
        <v>171</v>
      </c>
      <c r="D39" s="36" t="s">
        <v>35</v>
      </c>
      <c r="E39" s="36" t="s">
        <v>11</v>
      </c>
      <c r="F39" s="38">
        <v>45</v>
      </c>
      <c r="G39" s="7">
        <v>163.55000000000001</v>
      </c>
      <c r="H39" s="50">
        <v>46</v>
      </c>
      <c r="I39" s="51">
        <f t="shared" si="1"/>
        <v>1.0222222222222221</v>
      </c>
    </row>
    <row r="40" spans="1:9" ht="48" outlineLevel="1" x14ac:dyDescent="0.3">
      <c r="A40" s="36" t="s">
        <v>9</v>
      </c>
      <c r="B40" s="36" t="s">
        <v>6</v>
      </c>
      <c r="C40" s="36" t="s">
        <v>171</v>
      </c>
      <c r="D40" s="36" t="s">
        <v>162</v>
      </c>
      <c r="E40" s="36" t="s">
        <v>10</v>
      </c>
      <c r="F40" s="38">
        <v>341.2</v>
      </c>
      <c r="G40" s="7">
        <v>1313.6</v>
      </c>
      <c r="H40" s="50">
        <v>302.10000000000002</v>
      </c>
      <c r="I40" s="51">
        <f t="shared" si="1"/>
        <v>0.88540445486518182</v>
      </c>
    </row>
    <row r="41" spans="1:9" ht="48" outlineLevel="1" x14ac:dyDescent="0.3">
      <c r="A41" s="36" t="s">
        <v>9</v>
      </c>
      <c r="B41" s="36" t="s">
        <v>6</v>
      </c>
      <c r="C41" s="36" t="s">
        <v>171</v>
      </c>
      <c r="D41" s="36" t="s">
        <v>162</v>
      </c>
      <c r="E41" s="36" t="s">
        <v>11</v>
      </c>
      <c r="F41" s="38">
        <v>103.1</v>
      </c>
      <c r="G41" s="7">
        <v>396.71</v>
      </c>
      <c r="H41" s="50">
        <v>91.2</v>
      </c>
      <c r="I41" s="51">
        <f t="shared" si="1"/>
        <v>0.88457807953443268</v>
      </c>
    </row>
    <row r="42" spans="1:9" outlineLevel="1" x14ac:dyDescent="0.3">
      <c r="A42" s="30" t="s">
        <v>124</v>
      </c>
      <c r="B42" s="36" t="s">
        <v>6</v>
      </c>
      <c r="C42" s="30" t="s">
        <v>125</v>
      </c>
      <c r="D42" s="30"/>
      <c r="E42" s="30"/>
      <c r="F42" s="35">
        <f>SUM(F43:F46)</f>
        <v>1837.3</v>
      </c>
      <c r="G42" s="18">
        <f>SUM(G43:G46)</f>
        <v>2884.12</v>
      </c>
      <c r="H42" s="35">
        <f>SUM(H43:H46)</f>
        <v>731.9</v>
      </c>
      <c r="I42" s="47">
        <f t="shared" si="1"/>
        <v>0.39835628367713494</v>
      </c>
    </row>
    <row r="43" spans="1:9" ht="48" outlineLevel="1" x14ac:dyDescent="0.3">
      <c r="A43" s="36" t="s">
        <v>9</v>
      </c>
      <c r="B43" s="36" t="s">
        <v>6</v>
      </c>
      <c r="C43" s="36" t="s">
        <v>36</v>
      </c>
      <c r="D43" s="36" t="s">
        <v>163</v>
      </c>
      <c r="E43" s="36" t="s">
        <v>10</v>
      </c>
      <c r="F43" s="38">
        <v>687.8</v>
      </c>
      <c r="G43" s="7">
        <v>2215.15</v>
      </c>
      <c r="H43" s="50">
        <v>593.79999999999995</v>
      </c>
      <c r="I43" s="51">
        <f t="shared" si="1"/>
        <v>0.86333236405931957</v>
      </c>
    </row>
    <row r="44" spans="1:9" ht="48" outlineLevel="1" x14ac:dyDescent="0.3">
      <c r="A44" s="36" t="s">
        <v>9</v>
      </c>
      <c r="B44" s="36" t="s">
        <v>6</v>
      </c>
      <c r="C44" s="36" t="s">
        <v>36</v>
      </c>
      <c r="D44" s="36" t="s">
        <v>37</v>
      </c>
      <c r="E44" s="36" t="s">
        <v>11</v>
      </c>
      <c r="F44" s="38">
        <v>207.7</v>
      </c>
      <c r="G44" s="7">
        <v>668.97</v>
      </c>
      <c r="H44" s="50">
        <v>138.1</v>
      </c>
      <c r="I44" s="51">
        <f t="shared" si="1"/>
        <v>0.66490129995185365</v>
      </c>
    </row>
    <row r="45" spans="1:9" ht="78.75" customHeight="1" outlineLevel="1" x14ac:dyDescent="0.3">
      <c r="A45" s="36" t="s">
        <v>167</v>
      </c>
      <c r="B45" s="36" t="s">
        <v>6</v>
      </c>
      <c r="C45" s="36" t="s">
        <v>36</v>
      </c>
      <c r="D45" s="36" t="s">
        <v>164</v>
      </c>
      <c r="E45" s="36" t="s">
        <v>16</v>
      </c>
      <c r="F45" s="38">
        <v>59.8</v>
      </c>
      <c r="G45" s="7"/>
      <c r="H45" s="50">
        <v>0</v>
      </c>
      <c r="I45" s="51">
        <f t="shared" si="1"/>
        <v>0</v>
      </c>
    </row>
    <row r="46" spans="1:9" ht="36.75" customHeight="1" outlineLevel="1" x14ac:dyDescent="0.3">
      <c r="A46" s="36" t="s">
        <v>194</v>
      </c>
      <c r="B46" s="36" t="s">
        <v>6</v>
      </c>
      <c r="C46" s="36" t="s">
        <v>186</v>
      </c>
      <c r="D46" s="36" t="s">
        <v>187</v>
      </c>
      <c r="E46" s="36" t="s">
        <v>16</v>
      </c>
      <c r="F46" s="38">
        <v>882</v>
      </c>
      <c r="G46" s="7"/>
      <c r="H46" s="50">
        <v>0</v>
      </c>
      <c r="I46" s="51">
        <f t="shared" si="1"/>
        <v>0</v>
      </c>
    </row>
    <row r="47" spans="1:9" outlineLevel="1" x14ac:dyDescent="0.3">
      <c r="A47" s="30" t="s">
        <v>126</v>
      </c>
      <c r="B47" s="30" t="s">
        <v>6</v>
      </c>
      <c r="C47" s="30" t="s">
        <v>127</v>
      </c>
      <c r="D47" s="30"/>
      <c r="E47" s="30"/>
      <c r="F47" s="35">
        <f>SUM(F48:F51)</f>
        <v>1742.8999999999999</v>
      </c>
      <c r="G47" s="9">
        <f>SUM(G49:G51)</f>
        <v>1442.37</v>
      </c>
      <c r="H47" s="35">
        <f>SUM(H48:H51)</f>
        <v>1840.4</v>
      </c>
      <c r="I47" s="51">
        <f t="shared" si="1"/>
        <v>1.055941247346377</v>
      </c>
    </row>
    <row r="48" spans="1:9" ht="72.75" customHeight="1" outlineLevel="1" x14ac:dyDescent="0.3">
      <c r="A48" s="36" t="s">
        <v>195</v>
      </c>
      <c r="B48" s="36" t="s">
        <v>6</v>
      </c>
      <c r="C48" s="36" t="s">
        <v>188</v>
      </c>
      <c r="D48" s="36" t="s">
        <v>189</v>
      </c>
      <c r="E48" s="36" t="s">
        <v>146</v>
      </c>
      <c r="F48" s="38">
        <v>823.8</v>
      </c>
      <c r="G48" s="9"/>
      <c r="H48" s="38">
        <v>823.8</v>
      </c>
      <c r="I48" s="51">
        <f t="shared" si="1"/>
        <v>1</v>
      </c>
    </row>
    <row r="49" spans="1:9" ht="79.5" outlineLevel="1" x14ac:dyDescent="0.3">
      <c r="A49" s="36" t="s">
        <v>173</v>
      </c>
      <c r="B49" s="36" t="s">
        <v>6</v>
      </c>
      <c r="C49" s="36" t="s">
        <v>38</v>
      </c>
      <c r="D49" s="36" t="s">
        <v>172</v>
      </c>
      <c r="E49" s="36" t="s">
        <v>16</v>
      </c>
      <c r="F49" s="38">
        <v>73.099999999999994</v>
      </c>
      <c r="G49" s="6"/>
      <c r="H49" s="38">
        <v>73.099999999999994</v>
      </c>
      <c r="I49" s="51">
        <f t="shared" si="1"/>
        <v>1</v>
      </c>
    </row>
    <row r="50" spans="1:9" ht="48" outlineLevel="1" x14ac:dyDescent="0.3">
      <c r="A50" s="36" t="s">
        <v>9</v>
      </c>
      <c r="B50" s="36" t="s">
        <v>6</v>
      </c>
      <c r="C50" s="36" t="s">
        <v>38</v>
      </c>
      <c r="D50" s="36" t="s">
        <v>39</v>
      </c>
      <c r="E50" s="36" t="s">
        <v>10</v>
      </c>
      <c r="F50" s="38">
        <v>649.79999999999995</v>
      </c>
      <c r="G50" s="7">
        <v>1107.81</v>
      </c>
      <c r="H50" s="50">
        <v>757.6</v>
      </c>
      <c r="I50" s="51">
        <f t="shared" si="1"/>
        <v>1.1658971991381966</v>
      </c>
    </row>
    <row r="51" spans="1:9" ht="48" outlineLevel="1" x14ac:dyDescent="0.3">
      <c r="A51" s="36" t="s">
        <v>9</v>
      </c>
      <c r="B51" s="36" t="s">
        <v>6</v>
      </c>
      <c r="C51" s="36" t="s">
        <v>38</v>
      </c>
      <c r="D51" s="36" t="s">
        <v>39</v>
      </c>
      <c r="E51" s="36" t="s">
        <v>11</v>
      </c>
      <c r="F51" s="38">
        <v>196.2</v>
      </c>
      <c r="G51" s="7">
        <v>334.56</v>
      </c>
      <c r="H51" s="50">
        <v>185.9</v>
      </c>
      <c r="I51" s="51">
        <f t="shared" si="1"/>
        <v>0.94750254841997972</v>
      </c>
    </row>
    <row r="52" spans="1:9" outlineLevel="1" x14ac:dyDescent="0.3">
      <c r="A52" s="30" t="s">
        <v>128</v>
      </c>
      <c r="B52" s="30" t="s">
        <v>6</v>
      </c>
      <c r="C52" s="30" t="s">
        <v>129</v>
      </c>
      <c r="D52" s="30"/>
      <c r="E52" s="30"/>
      <c r="F52" s="35">
        <f>SUM(F53:F55)</f>
        <v>100</v>
      </c>
      <c r="G52" s="9">
        <f t="shared" ref="G52:H52" si="2">SUM(G53:G55)</f>
        <v>2185.67</v>
      </c>
      <c r="H52" s="35">
        <f t="shared" si="2"/>
        <v>0</v>
      </c>
      <c r="I52" s="47">
        <f t="shared" si="1"/>
        <v>0</v>
      </c>
    </row>
    <row r="53" spans="1:9" ht="63.75" outlineLevel="1" x14ac:dyDescent="0.3">
      <c r="A53" s="36" t="s">
        <v>84</v>
      </c>
      <c r="B53" s="36" t="s">
        <v>6</v>
      </c>
      <c r="C53" s="36" t="s">
        <v>45</v>
      </c>
      <c r="D53" s="36" t="s">
        <v>83</v>
      </c>
      <c r="E53" s="36" t="s">
        <v>16</v>
      </c>
      <c r="F53" s="38">
        <v>37.5</v>
      </c>
      <c r="G53" s="7">
        <v>2185.67</v>
      </c>
      <c r="H53" s="50">
        <v>0</v>
      </c>
      <c r="I53" s="51">
        <f t="shared" si="1"/>
        <v>0</v>
      </c>
    </row>
    <row r="54" spans="1:9" outlineLevel="1" x14ac:dyDescent="0.3">
      <c r="A54" s="36" t="s">
        <v>196</v>
      </c>
      <c r="B54" s="36" t="s">
        <v>6</v>
      </c>
      <c r="C54" s="36" t="s">
        <v>45</v>
      </c>
      <c r="D54" s="36" t="s">
        <v>165</v>
      </c>
      <c r="E54" s="36" t="s">
        <v>16</v>
      </c>
      <c r="F54" s="38">
        <v>50</v>
      </c>
      <c r="G54" s="7"/>
      <c r="H54" s="50">
        <v>0</v>
      </c>
      <c r="I54" s="51">
        <f t="shared" si="1"/>
        <v>0</v>
      </c>
    </row>
    <row r="55" spans="1:9" ht="32.25" outlineLevel="1" x14ac:dyDescent="0.3">
      <c r="A55" s="36" t="s">
        <v>86</v>
      </c>
      <c r="B55" s="36" t="s">
        <v>6</v>
      </c>
      <c r="C55" s="36" t="s">
        <v>45</v>
      </c>
      <c r="D55" s="36" t="s">
        <v>85</v>
      </c>
      <c r="E55" s="36" t="s">
        <v>16</v>
      </c>
      <c r="F55" s="38">
        <v>12.5</v>
      </c>
      <c r="G55" s="7"/>
      <c r="H55" s="50">
        <v>0</v>
      </c>
      <c r="I55" s="51">
        <f t="shared" si="1"/>
        <v>0</v>
      </c>
    </row>
    <row r="56" spans="1:9" outlineLevel="1" x14ac:dyDescent="0.3">
      <c r="A56" s="30" t="s">
        <v>130</v>
      </c>
      <c r="B56" s="30" t="s">
        <v>6</v>
      </c>
      <c r="C56" s="30" t="s">
        <v>131</v>
      </c>
      <c r="D56" s="30"/>
      <c r="E56" s="30"/>
      <c r="F56" s="35">
        <f>SUM(F57:F58)</f>
        <v>194</v>
      </c>
      <c r="G56" s="9">
        <f>SUM(G57:G58)</f>
        <v>602.84</v>
      </c>
      <c r="H56" s="35">
        <f>SUM(H57:H58)</f>
        <v>104.6</v>
      </c>
      <c r="I56" s="47">
        <f t="shared" si="1"/>
        <v>0.53917525773195873</v>
      </c>
    </row>
    <row r="57" spans="1:9" ht="48" outlineLevel="1" x14ac:dyDescent="0.3">
      <c r="A57" s="36" t="s">
        <v>9</v>
      </c>
      <c r="B57" s="36" t="s">
        <v>6</v>
      </c>
      <c r="C57" s="36" t="s">
        <v>47</v>
      </c>
      <c r="D57" s="36" t="s">
        <v>48</v>
      </c>
      <c r="E57" s="36" t="s">
        <v>10</v>
      </c>
      <c r="F57" s="38">
        <v>149</v>
      </c>
      <c r="G57" s="7">
        <v>463.01</v>
      </c>
      <c r="H57" s="50">
        <v>80.3</v>
      </c>
      <c r="I57" s="51">
        <f t="shared" si="1"/>
        <v>0.53892617449664426</v>
      </c>
    </row>
    <row r="58" spans="1:9" ht="48" outlineLevel="1" x14ac:dyDescent="0.3">
      <c r="A58" s="36" t="s">
        <v>9</v>
      </c>
      <c r="B58" s="36" t="s">
        <v>6</v>
      </c>
      <c r="C58" s="36" t="s">
        <v>47</v>
      </c>
      <c r="D58" s="36" t="s">
        <v>48</v>
      </c>
      <c r="E58" s="36" t="s">
        <v>11</v>
      </c>
      <c r="F58" s="38">
        <v>45</v>
      </c>
      <c r="G58" s="7">
        <v>139.83000000000001</v>
      </c>
      <c r="H58" s="50">
        <v>24.3</v>
      </c>
      <c r="I58" s="51">
        <f t="shared" si="1"/>
        <v>0.54</v>
      </c>
    </row>
    <row r="59" spans="1:9" outlineLevel="1" x14ac:dyDescent="0.3">
      <c r="A59" s="30" t="s">
        <v>132</v>
      </c>
      <c r="B59" s="30" t="s">
        <v>6</v>
      </c>
      <c r="C59" s="30" t="s">
        <v>144</v>
      </c>
      <c r="D59" s="30"/>
      <c r="E59" s="30"/>
      <c r="F59" s="35">
        <f>F60+F61+F62</f>
        <v>1465.8</v>
      </c>
      <c r="G59" s="18">
        <f t="shared" ref="G59:H59" si="3">G60+G61+G62</f>
        <v>3339.64</v>
      </c>
      <c r="H59" s="35">
        <f t="shared" si="3"/>
        <v>1238.9000000000001</v>
      </c>
      <c r="I59" s="51">
        <f t="shared" si="1"/>
        <v>0.84520398417246567</v>
      </c>
    </row>
    <row r="60" spans="1:9" ht="48" outlineLevel="1" x14ac:dyDescent="0.3">
      <c r="A60" s="36" t="s">
        <v>51</v>
      </c>
      <c r="B60" s="36" t="s">
        <v>6</v>
      </c>
      <c r="C60" s="36" t="s">
        <v>49</v>
      </c>
      <c r="D60" s="36" t="s">
        <v>50</v>
      </c>
      <c r="E60" s="36" t="s">
        <v>52</v>
      </c>
      <c r="F60" s="38">
        <v>1208</v>
      </c>
      <c r="G60" s="7">
        <v>2511.54</v>
      </c>
      <c r="H60" s="50">
        <v>1074</v>
      </c>
      <c r="I60" s="51">
        <f t="shared" si="1"/>
        <v>0.88907284768211925</v>
      </c>
    </row>
    <row r="61" spans="1:9" ht="32.25" outlineLevel="1" x14ac:dyDescent="0.3">
      <c r="A61" s="36" t="s">
        <v>55</v>
      </c>
      <c r="B61" s="36" t="s">
        <v>6</v>
      </c>
      <c r="C61" s="36" t="s">
        <v>53</v>
      </c>
      <c r="D61" s="36" t="s">
        <v>54</v>
      </c>
      <c r="E61" s="36" t="s">
        <v>10</v>
      </c>
      <c r="F61" s="38">
        <v>198</v>
      </c>
      <c r="G61" s="7">
        <v>636.02</v>
      </c>
      <c r="H61" s="50">
        <v>127</v>
      </c>
      <c r="I61" s="51">
        <f t="shared" si="1"/>
        <v>0.64141414141414144</v>
      </c>
    </row>
    <row r="62" spans="1:9" ht="32.25" outlineLevel="1" x14ac:dyDescent="0.3">
      <c r="A62" s="36" t="s">
        <v>55</v>
      </c>
      <c r="B62" s="36" t="s">
        <v>6</v>
      </c>
      <c r="C62" s="36" t="s">
        <v>53</v>
      </c>
      <c r="D62" s="36" t="s">
        <v>54</v>
      </c>
      <c r="E62" s="36" t="s">
        <v>11</v>
      </c>
      <c r="F62" s="38">
        <v>59.8</v>
      </c>
      <c r="G62" s="7">
        <v>192.08</v>
      </c>
      <c r="H62" s="50">
        <v>37.9</v>
      </c>
      <c r="I62" s="51">
        <f t="shared" si="1"/>
        <v>0.63377926421404684</v>
      </c>
    </row>
    <row r="63" spans="1:9" x14ac:dyDescent="0.3">
      <c r="A63" s="30" t="s">
        <v>135</v>
      </c>
      <c r="B63" s="30" t="s">
        <v>64</v>
      </c>
      <c r="C63" s="30"/>
      <c r="D63" s="30"/>
      <c r="E63" s="30"/>
      <c r="F63" s="33">
        <f>F64</f>
        <v>756.82500000000005</v>
      </c>
      <c r="G63" s="11">
        <f t="shared" ref="G63:H63" si="4">G64</f>
        <v>1628.2499999999998</v>
      </c>
      <c r="H63" s="33">
        <f t="shared" si="4"/>
        <v>607</v>
      </c>
      <c r="I63" s="46">
        <f t="shared" si="1"/>
        <v>0.80203481650315456</v>
      </c>
    </row>
    <row r="64" spans="1:9" x14ac:dyDescent="0.3">
      <c r="A64" s="30" t="s">
        <v>120</v>
      </c>
      <c r="B64" s="30" t="s">
        <v>64</v>
      </c>
      <c r="C64" s="30" t="s">
        <v>117</v>
      </c>
      <c r="D64" s="30"/>
      <c r="E64" s="30"/>
      <c r="F64" s="35">
        <f>F65+F66+F67+F68</f>
        <v>756.82500000000005</v>
      </c>
      <c r="G64" s="18">
        <f t="shared" ref="G64:H64" si="5">G65+G66+G67+G68</f>
        <v>1628.2499999999998</v>
      </c>
      <c r="H64" s="35">
        <f t="shared" si="5"/>
        <v>607</v>
      </c>
      <c r="I64" s="47">
        <f t="shared" ref="I64" si="6">H64/F64</f>
        <v>0.80203481650315456</v>
      </c>
    </row>
    <row r="65" spans="1:9" ht="48" outlineLevel="1" x14ac:dyDescent="0.3">
      <c r="A65" s="36" t="s">
        <v>9</v>
      </c>
      <c r="B65" s="36" t="s">
        <v>64</v>
      </c>
      <c r="C65" s="36" t="s">
        <v>65</v>
      </c>
      <c r="D65" s="36" t="s">
        <v>66</v>
      </c>
      <c r="E65" s="36" t="s">
        <v>10</v>
      </c>
      <c r="F65" s="38">
        <v>540.20000000000005</v>
      </c>
      <c r="G65" s="7">
        <v>1126.0899999999999</v>
      </c>
      <c r="H65" s="50">
        <v>466.4</v>
      </c>
      <c r="I65" s="51">
        <f t="shared" si="1"/>
        <v>0.8633839318770824</v>
      </c>
    </row>
    <row r="66" spans="1:9" ht="48" outlineLevel="1" x14ac:dyDescent="0.3">
      <c r="A66" s="36" t="s">
        <v>9</v>
      </c>
      <c r="B66" s="36" t="s">
        <v>64</v>
      </c>
      <c r="C66" s="36" t="s">
        <v>65</v>
      </c>
      <c r="D66" s="36" t="s">
        <v>66</v>
      </c>
      <c r="E66" s="36" t="s">
        <v>15</v>
      </c>
      <c r="F66" s="38">
        <v>8.1</v>
      </c>
      <c r="G66" s="7">
        <v>28.8</v>
      </c>
      <c r="H66" s="50">
        <v>8.1</v>
      </c>
      <c r="I66" s="51">
        <f t="shared" si="1"/>
        <v>1</v>
      </c>
    </row>
    <row r="67" spans="1:9" ht="48" outlineLevel="1" x14ac:dyDescent="0.3">
      <c r="A67" s="36" t="s">
        <v>9</v>
      </c>
      <c r="B67" s="36" t="s">
        <v>64</v>
      </c>
      <c r="C67" s="36" t="s">
        <v>65</v>
      </c>
      <c r="D67" s="36" t="s">
        <v>66</v>
      </c>
      <c r="E67" s="36" t="s">
        <v>11</v>
      </c>
      <c r="F67" s="38">
        <v>163.15</v>
      </c>
      <c r="G67" s="7">
        <v>340.08</v>
      </c>
      <c r="H67" s="50">
        <v>132.5</v>
      </c>
      <c r="I67" s="51">
        <f t="shared" si="1"/>
        <v>0.81213607110021446</v>
      </c>
    </row>
    <row r="68" spans="1:9" ht="48" outlineLevel="1" x14ac:dyDescent="0.3">
      <c r="A68" s="36" t="s">
        <v>9</v>
      </c>
      <c r="B68" s="36" t="s">
        <v>64</v>
      </c>
      <c r="C68" s="36" t="s">
        <v>65</v>
      </c>
      <c r="D68" s="36" t="s">
        <v>66</v>
      </c>
      <c r="E68" s="36" t="s">
        <v>16</v>
      </c>
      <c r="F68" s="38">
        <v>45.375</v>
      </c>
      <c r="G68" s="7">
        <v>133.28</v>
      </c>
      <c r="H68" s="50">
        <v>0</v>
      </c>
      <c r="I68" s="51">
        <f t="shared" si="1"/>
        <v>0</v>
      </c>
    </row>
    <row r="69" spans="1:9" outlineLevel="1" x14ac:dyDescent="0.3">
      <c r="A69" s="30" t="s">
        <v>151</v>
      </c>
      <c r="B69" s="30" t="s">
        <v>150</v>
      </c>
      <c r="C69" s="30" t="s">
        <v>117</v>
      </c>
      <c r="D69" s="30"/>
      <c r="E69" s="30"/>
      <c r="F69" s="35">
        <f>F70+F71+F72+F73+F74+F75</f>
        <v>691.67499999999995</v>
      </c>
      <c r="G69" s="18">
        <f t="shared" ref="G69:H69" si="7">G70+G71+G72+G73+G74+G75</f>
        <v>0</v>
      </c>
      <c r="H69" s="35">
        <f t="shared" si="7"/>
        <v>764.1</v>
      </c>
      <c r="I69" s="47">
        <f t="shared" ref="I69:I154" si="8">H69/F69</f>
        <v>1.1047095818122674</v>
      </c>
    </row>
    <row r="70" spans="1:9" ht="48" outlineLevel="1" x14ac:dyDescent="0.3">
      <c r="A70" s="36" t="s">
        <v>9</v>
      </c>
      <c r="B70" s="36" t="s">
        <v>150</v>
      </c>
      <c r="C70" s="36" t="s">
        <v>7</v>
      </c>
      <c r="D70" s="36" t="s">
        <v>149</v>
      </c>
      <c r="E70" s="36" t="s">
        <v>10</v>
      </c>
      <c r="F70" s="41">
        <v>240.32499999999999</v>
      </c>
      <c r="G70" s="15"/>
      <c r="H70" s="54">
        <v>226.9</v>
      </c>
      <c r="I70" s="55">
        <f t="shared" si="8"/>
        <v>0.94413814626027259</v>
      </c>
    </row>
    <row r="71" spans="1:9" ht="48" outlineLevel="1" x14ac:dyDescent="0.3">
      <c r="A71" s="36" t="s">
        <v>9</v>
      </c>
      <c r="B71" s="36" t="s">
        <v>150</v>
      </c>
      <c r="C71" s="36" t="s">
        <v>7</v>
      </c>
      <c r="D71" s="36" t="s">
        <v>149</v>
      </c>
      <c r="E71" s="36" t="s">
        <v>11</v>
      </c>
      <c r="F71" s="41">
        <v>72.575000000000003</v>
      </c>
      <c r="G71" s="15"/>
      <c r="H71" s="54">
        <v>68.5</v>
      </c>
      <c r="I71" s="55">
        <f t="shared" si="8"/>
        <v>0.94385118842576643</v>
      </c>
    </row>
    <row r="72" spans="1:9" ht="48" outlineLevel="1" x14ac:dyDescent="0.3">
      <c r="A72" s="36" t="s">
        <v>9</v>
      </c>
      <c r="B72" s="36" t="s">
        <v>150</v>
      </c>
      <c r="C72" s="36" t="s">
        <v>7</v>
      </c>
      <c r="D72" s="36" t="s">
        <v>8</v>
      </c>
      <c r="E72" s="36" t="s">
        <v>10</v>
      </c>
      <c r="F72" s="41">
        <v>221.82499999999999</v>
      </c>
      <c r="G72" s="15"/>
      <c r="H72" s="54">
        <v>195</v>
      </c>
      <c r="I72" s="55">
        <f t="shared" si="8"/>
        <v>0.87907134002028631</v>
      </c>
    </row>
    <row r="73" spans="1:9" ht="48" outlineLevel="1" x14ac:dyDescent="0.3">
      <c r="A73" s="36" t="s">
        <v>9</v>
      </c>
      <c r="B73" s="36" t="s">
        <v>150</v>
      </c>
      <c r="C73" s="36" t="s">
        <v>7</v>
      </c>
      <c r="D73" s="36" t="s">
        <v>8</v>
      </c>
      <c r="E73" s="36" t="s">
        <v>15</v>
      </c>
      <c r="F73" s="41">
        <v>4.5</v>
      </c>
      <c r="G73" s="15"/>
      <c r="H73" s="54">
        <v>1.8</v>
      </c>
      <c r="I73" s="55">
        <f t="shared" si="8"/>
        <v>0.4</v>
      </c>
    </row>
    <row r="74" spans="1:9" ht="48" outlineLevel="1" x14ac:dyDescent="0.3">
      <c r="A74" s="36" t="s">
        <v>9</v>
      </c>
      <c r="B74" s="36" t="s">
        <v>150</v>
      </c>
      <c r="C74" s="36" t="s">
        <v>7</v>
      </c>
      <c r="D74" s="36" t="s">
        <v>8</v>
      </c>
      <c r="E74" s="36" t="s">
        <v>11</v>
      </c>
      <c r="F74" s="41">
        <v>67</v>
      </c>
      <c r="G74" s="15"/>
      <c r="H74" s="54">
        <v>56.8</v>
      </c>
      <c r="I74" s="55">
        <f t="shared" si="8"/>
        <v>0.84776119402985073</v>
      </c>
    </row>
    <row r="75" spans="1:9" ht="48" outlineLevel="1" x14ac:dyDescent="0.3">
      <c r="A75" s="36" t="s">
        <v>9</v>
      </c>
      <c r="B75" s="36" t="s">
        <v>150</v>
      </c>
      <c r="C75" s="36" t="s">
        <v>7</v>
      </c>
      <c r="D75" s="36" t="s">
        <v>8</v>
      </c>
      <c r="E75" s="36" t="s">
        <v>16</v>
      </c>
      <c r="F75" s="41">
        <v>85.45</v>
      </c>
      <c r="G75" s="15"/>
      <c r="H75" s="54">
        <v>215.1</v>
      </c>
      <c r="I75" s="55">
        <f t="shared" si="8"/>
        <v>2.5172615564657694</v>
      </c>
    </row>
    <row r="76" spans="1:9" x14ac:dyDescent="0.3">
      <c r="A76" s="30" t="s">
        <v>136</v>
      </c>
      <c r="B76" s="30" t="s">
        <v>67</v>
      </c>
      <c r="C76" s="30"/>
      <c r="D76" s="30"/>
      <c r="E76" s="30"/>
      <c r="F76" s="33">
        <f>F77+F85+F96</f>
        <v>10102.200000000001</v>
      </c>
      <c r="G76" s="11">
        <f>G77+G85+G96</f>
        <v>28221.850000000002</v>
      </c>
      <c r="H76" s="33">
        <f>H77+H85+H96</f>
        <v>8743</v>
      </c>
      <c r="I76" s="46">
        <f t="shared" si="8"/>
        <v>0.86545504939518114</v>
      </c>
    </row>
    <row r="77" spans="1:9" x14ac:dyDescent="0.3">
      <c r="A77" s="30" t="s">
        <v>137</v>
      </c>
      <c r="B77" s="30" t="s">
        <v>67</v>
      </c>
      <c r="C77" s="30" t="s">
        <v>40</v>
      </c>
      <c r="D77" s="30"/>
      <c r="E77" s="30"/>
      <c r="F77" s="35">
        <f>SUM(F78:F84)</f>
        <v>3112.5250000000001</v>
      </c>
      <c r="G77" s="9">
        <f t="shared" ref="G77:H77" si="9">SUM(G78:G84)</f>
        <v>8998.57</v>
      </c>
      <c r="H77" s="35">
        <f t="shared" si="9"/>
        <v>3057.9999999999995</v>
      </c>
      <c r="I77" s="47">
        <f t="shared" si="8"/>
        <v>0.98248206841712094</v>
      </c>
    </row>
    <row r="78" spans="1:9" ht="48" outlineLevel="1" x14ac:dyDescent="0.3">
      <c r="A78" s="36" t="s">
        <v>42</v>
      </c>
      <c r="B78" s="36" t="s">
        <v>67</v>
      </c>
      <c r="C78" s="36" t="s">
        <v>40</v>
      </c>
      <c r="D78" s="36" t="s">
        <v>41</v>
      </c>
      <c r="E78" s="36" t="s">
        <v>43</v>
      </c>
      <c r="F78" s="38">
        <v>2222.375</v>
      </c>
      <c r="G78" s="7">
        <v>6766.95</v>
      </c>
      <c r="H78" s="50">
        <v>2280.1</v>
      </c>
      <c r="I78" s="51">
        <f t="shared" si="8"/>
        <v>1.0259744642555824</v>
      </c>
    </row>
    <row r="79" spans="1:9" ht="48" outlineLevel="1" x14ac:dyDescent="0.3">
      <c r="A79" s="36" t="s">
        <v>42</v>
      </c>
      <c r="B79" s="36" t="s">
        <v>67</v>
      </c>
      <c r="C79" s="36" t="s">
        <v>40</v>
      </c>
      <c r="D79" s="36" t="s">
        <v>41</v>
      </c>
      <c r="E79" s="36" t="s">
        <v>44</v>
      </c>
      <c r="F79" s="38">
        <v>671.15</v>
      </c>
      <c r="G79" s="7">
        <v>1956.62</v>
      </c>
      <c r="H79" s="50">
        <v>688.6</v>
      </c>
      <c r="I79" s="51">
        <f t="shared" si="8"/>
        <v>1.0260001489979886</v>
      </c>
    </row>
    <row r="80" spans="1:9" ht="48" outlineLevel="1" x14ac:dyDescent="0.3">
      <c r="A80" s="36" t="s">
        <v>42</v>
      </c>
      <c r="B80" s="36" t="s">
        <v>67</v>
      </c>
      <c r="C80" s="36" t="s">
        <v>40</v>
      </c>
      <c r="D80" s="36" t="s">
        <v>41</v>
      </c>
      <c r="E80" s="36" t="s">
        <v>16</v>
      </c>
      <c r="F80" s="38">
        <v>175</v>
      </c>
      <c r="G80" s="7">
        <v>252</v>
      </c>
      <c r="H80" s="50">
        <v>36.6</v>
      </c>
      <c r="I80" s="51">
        <f t="shared" si="8"/>
        <v>0.20914285714285716</v>
      </c>
    </row>
    <row r="81" spans="1:9" outlineLevel="1" x14ac:dyDescent="0.3">
      <c r="A81" s="36" t="s">
        <v>182</v>
      </c>
      <c r="B81" s="36" t="s">
        <v>67</v>
      </c>
      <c r="C81" s="36" t="s">
        <v>40</v>
      </c>
      <c r="D81" s="36" t="s">
        <v>41</v>
      </c>
      <c r="E81" s="36" t="s">
        <v>169</v>
      </c>
      <c r="F81" s="38">
        <v>30</v>
      </c>
      <c r="G81" s="7"/>
      <c r="H81" s="50">
        <v>48.6</v>
      </c>
      <c r="I81" s="51">
        <f t="shared" si="8"/>
        <v>1.62</v>
      </c>
    </row>
    <row r="82" spans="1:9" ht="48" outlineLevel="1" x14ac:dyDescent="0.3">
      <c r="A82" s="36" t="s">
        <v>42</v>
      </c>
      <c r="B82" s="36" t="s">
        <v>67</v>
      </c>
      <c r="C82" s="36" t="s">
        <v>40</v>
      </c>
      <c r="D82" s="36" t="s">
        <v>41</v>
      </c>
      <c r="E82" s="36" t="s">
        <v>17</v>
      </c>
      <c r="F82" s="38">
        <v>1</v>
      </c>
      <c r="G82" s="7">
        <v>23</v>
      </c>
      <c r="H82" s="50">
        <v>0</v>
      </c>
      <c r="I82" s="51">
        <f t="shared" si="8"/>
        <v>0</v>
      </c>
    </row>
    <row r="83" spans="1:9" ht="63.75" outlineLevel="1" x14ac:dyDescent="0.3">
      <c r="A83" s="36" t="s">
        <v>46</v>
      </c>
      <c r="B83" s="36" t="s">
        <v>67</v>
      </c>
      <c r="C83" s="36" t="s">
        <v>45</v>
      </c>
      <c r="D83" s="36" t="s">
        <v>165</v>
      </c>
      <c r="E83" s="36" t="s">
        <v>16</v>
      </c>
      <c r="F83" s="38">
        <v>5.5</v>
      </c>
      <c r="G83" s="7"/>
      <c r="H83" s="50">
        <v>4.0999999999999996</v>
      </c>
      <c r="I83" s="51">
        <f t="shared" si="8"/>
        <v>0.74545454545454537</v>
      </c>
    </row>
    <row r="84" spans="1:9" ht="32.25" outlineLevel="1" x14ac:dyDescent="0.3">
      <c r="A84" s="36" t="s">
        <v>86</v>
      </c>
      <c r="B84" s="36" t="s">
        <v>67</v>
      </c>
      <c r="C84" s="36" t="s">
        <v>45</v>
      </c>
      <c r="D84" s="36" t="s">
        <v>85</v>
      </c>
      <c r="E84" s="36" t="s">
        <v>16</v>
      </c>
      <c r="F84" s="38">
        <v>7.5</v>
      </c>
      <c r="G84" s="7"/>
      <c r="H84" s="50">
        <v>0</v>
      </c>
      <c r="I84" s="51">
        <f t="shared" si="8"/>
        <v>0</v>
      </c>
    </row>
    <row r="85" spans="1:9" outlineLevel="1" x14ac:dyDescent="0.3">
      <c r="A85" s="30" t="s">
        <v>136</v>
      </c>
      <c r="B85" s="30" t="s">
        <v>67</v>
      </c>
      <c r="C85" s="30" t="s">
        <v>131</v>
      </c>
      <c r="D85" s="30"/>
      <c r="E85" s="30"/>
      <c r="F85" s="35">
        <f>SUM(F86:F95)</f>
        <v>5071.6000000000004</v>
      </c>
      <c r="G85" s="9">
        <f>SUM(G86:G95)</f>
        <v>14238.130000000001</v>
      </c>
      <c r="H85" s="35">
        <f>SUM(H86:H95)</f>
        <v>4380.3999999999996</v>
      </c>
      <c r="I85" s="47">
        <f t="shared" si="8"/>
        <v>0.86371164918368948</v>
      </c>
    </row>
    <row r="86" spans="1:9" ht="48" outlineLevel="1" x14ac:dyDescent="0.3">
      <c r="A86" s="36" t="s">
        <v>42</v>
      </c>
      <c r="B86" s="36" t="s">
        <v>67</v>
      </c>
      <c r="C86" s="36" t="s">
        <v>68</v>
      </c>
      <c r="D86" s="36" t="s">
        <v>69</v>
      </c>
      <c r="E86" s="36" t="s">
        <v>43</v>
      </c>
      <c r="F86" s="38">
        <v>1575.5</v>
      </c>
      <c r="G86" s="7">
        <v>4458.47</v>
      </c>
      <c r="H86" s="50">
        <v>1675.1</v>
      </c>
      <c r="I86" s="51">
        <f t="shared" si="8"/>
        <v>1.0632180260234845</v>
      </c>
    </row>
    <row r="87" spans="1:9" ht="48" outlineLevel="1" x14ac:dyDescent="0.3">
      <c r="A87" s="36" t="s">
        <v>42</v>
      </c>
      <c r="B87" s="36" t="s">
        <v>67</v>
      </c>
      <c r="C87" s="36" t="s">
        <v>68</v>
      </c>
      <c r="D87" s="36" t="s">
        <v>69</v>
      </c>
      <c r="E87" s="36" t="s">
        <v>44</v>
      </c>
      <c r="F87" s="38">
        <v>475.8</v>
      </c>
      <c r="G87" s="7">
        <v>1346.46</v>
      </c>
      <c r="H87" s="50">
        <v>505.9</v>
      </c>
      <c r="I87" s="51">
        <f t="shared" si="8"/>
        <v>1.0632618747372844</v>
      </c>
    </row>
    <row r="88" spans="1:9" ht="48" outlineLevel="1" x14ac:dyDescent="0.3">
      <c r="A88" s="36" t="s">
        <v>42</v>
      </c>
      <c r="B88" s="36" t="s">
        <v>67</v>
      </c>
      <c r="C88" s="36" t="s">
        <v>68</v>
      </c>
      <c r="D88" s="36" t="s">
        <v>69</v>
      </c>
      <c r="E88" s="36" t="s">
        <v>16</v>
      </c>
      <c r="F88" s="38">
        <v>165</v>
      </c>
      <c r="G88" s="7">
        <v>390.47</v>
      </c>
      <c r="H88" s="50">
        <v>50.9</v>
      </c>
      <c r="I88" s="51">
        <f t="shared" si="8"/>
        <v>0.30848484848484847</v>
      </c>
    </row>
    <row r="89" spans="1:9" ht="48" outlineLevel="1" x14ac:dyDescent="0.3">
      <c r="A89" s="36" t="s">
        <v>42</v>
      </c>
      <c r="B89" s="36" t="s">
        <v>67</v>
      </c>
      <c r="C89" s="36" t="s">
        <v>68</v>
      </c>
      <c r="D89" s="36" t="s">
        <v>69</v>
      </c>
      <c r="E89" s="36" t="s">
        <v>17</v>
      </c>
      <c r="F89" s="38">
        <v>1.25</v>
      </c>
      <c r="G89" s="7">
        <v>70</v>
      </c>
      <c r="H89" s="50">
        <v>0</v>
      </c>
      <c r="I89" s="51">
        <f t="shared" si="8"/>
        <v>0</v>
      </c>
    </row>
    <row r="90" spans="1:9" outlineLevel="1" x14ac:dyDescent="0.3">
      <c r="A90" s="36" t="s">
        <v>191</v>
      </c>
      <c r="B90" s="36" t="s">
        <v>67</v>
      </c>
      <c r="C90" s="36" t="s">
        <v>68</v>
      </c>
      <c r="D90" s="36" t="s">
        <v>190</v>
      </c>
      <c r="E90" s="36" t="s">
        <v>16</v>
      </c>
      <c r="F90" s="38">
        <v>309.39999999999998</v>
      </c>
      <c r="G90" s="7"/>
      <c r="H90" s="50"/>
      <c r="I90" s="51">
        <f t="shared" si="8"/>
        <v>0</v>
      </c>
    </row>
    <row r="91" spans="1:9" ht="48" outlineLevel="1" x14ac:dyDescent="0.3">
      <c r="A91" s="36" t="s">
        <v>9</v>
      </c>
      <c r="B91" s="36" t="s">
        <v>67</v>
      </c>
      <c r="C91" s="36" t="s">
        <v>47</v>
      </c>
      <c r="D91" s="36" t="s">
        <v>48</v>
      </c>
      <c r="E91" s="36" t="s">
        <v>10</v>
      </c>
      <c r="F91" s="38">
        <v>1618.2249999999999</v>
      </c>
      <c r="G91" s="7">
        <v>5409.93</v>
      </c>
      <c r="H91" s="50">
        <v>1596.8</v>
      </c>
      <c r="I91" s="51">
        <f t="shared" si="8"/>
        <v>0.98676018477035021</v>
      </c>
    </row>
    <row r="92" spans="1:9" ht="48" outlineLevel="1" x14ac:dyDescent="0.3">
      <c r="A92" s="36" t="s">
        <v>9</v>
      </c>
      <c r="B92" s="36" t="s">
        <v>67</v>
      </c>
      <c r="C92" s="36" t="s">
        <v>47</v>
      </c>
      <c r="D92" s="36" t="s">
        <v>48</v>
      </c>
      <c r="E92" s="36" t="s">
        <v>15</v>
      </c>
      <c r="F92" s="38">
        <v>12.5</v>
      </c>
      <c r="G92" s="7"/>
      <c r="H92" s="50">
        <v>0</v>
      </c>
      <c r="I92" s="51">
        <f t="shared" si="8"/>
        <v>0</v>
      </c>
    </row>
    <row r="93" spans="1:9" ht="48" outlineLevel="1" x14ac:dyDescent="0.3">
      <c r="A93" s="36" t="s">
        <v>9</v>
      </c>
      <c r="B93" s="36" t="s">
        <v>67</v>
      </c>
      <c r="C93" s="36" t="s">
        <v>47</v>
      </c>
      <c r="D93" s="36" t="s">
        <v>48</v>
      </c>
      <c r="E93" s="36" t="s">
        <v>11</v>
      </c>
      <c r="F93" s="38">
        <v>488.7</v>
      </c>
      <c r="G93" s="7">
        <v>1633.8</v>
      </c>
      <c r="H93" s="50">
        <v>482.2</v>
      </c>
      <c r="I93" s="51">
        <f t="shared" si="8"/>
        <v>0.98669940658890931</v>
      </c>
    </row>
    <row r="94" spans="1:9" ht="48" outlineLevel="1" x14ac:dyDescent="0.3">
      <c r="A94" s="36" t="s">
        <v>9</v>
      </c>
      <c r="B94" s="36" t="s">
        <v>67</v>
      </c>
      <c r="C94" s="36" t="s">
        <v>47</v>
      </c>
      <c r="D94" s="36" t="s">
        <v>48</v>
      </c>
      <c r="E94" s="36" t="s">
        <v>16</v>
      </c>
      <c r="F94" s="38">
        <v>423.97500000000002</v>
      </c>
      <c r="G94" s="7">
        <v>929</v>
      </c>
      <c r="H94" s="50">
        <v>69.5</v>
      </c>
      <c r="I94" s="51">
        <f t="shared" si="8"/>
        <v>0.16392475971460579</v>
      </c>
    </row>
    <row r="95" spans="1:9" ht="48" outlineLevel="1" x14ac:dyDescent="0.3">
      <c r="A95" s="36" t="s">
        <v>9</v>
      </c>
      <c r="B95" s="36" t="s">
        <v>67</v>
      </c>
      <c r="C95" s="36" t="s">
        <v>47</v>
      </c>
      <c r="D95" s="36" t="s">
        <v>48</v>
      </c>
      <c r="E95" s="36" t="s">
        <v>18</v>
      </c>
      <c r="F95" s="38">
        <v>1.25</v>
      </c>
      <c r="G95" s="7"/>
      <c r="H95" s="50">
        <v>0</v>
      </c>
      <c r="I95" s="51">
        <f t="shared" si="8"/>
        <v>0</v>
      </c>
    </row>
    <row r="96" spans="1:9" outlineLevel="1" x14ac:dyDescent="0.3">
      <c r="A96" s="30" t="s">
        <v>138</v>
      </c>
      <c r="B96" s="30" t="s">
        <v>67</v>
      </c>
      <c r="C96" s="30" t="s">
        <v>70</v>
      </c>
      <c r="D96" s="30"/>
      <c r="E96" s="30"/>
      <c r="F96" s="35">
        <f>SUM(F97:F101)</f>
        <v>1918.075</v>
      </c>
      <c r="G96" s="9">
        <f>SUM(G97:G100)</f>
        <v>4985.1500000000005</v>
      </c>
      <c r="H96" s="35">
        <f>SUM(H97:H100)</f>
        <v>1304.6000000000001</v>
      </c>
      <c r="I96" s="47">
        <f t="shared" si="8"/>
        <v>0.68016109901854727</v>
      </c>
    </row>
    <row r="97" spans="1:11" ht="48" outlineLevel="1" x14ac:dyDescent="0.3">
      <c r="A97" s="36" t="s">
        <v>42</v>
      </c>
      <c r="B97" s="36" t="s">
        <v>67</v>
      </c>
      <c r="C97" s="36" t="s">
        <v>70</v>
      </c>
      <c r="D97" s="36" t="s">
        <v>71</v>
      </c>
      <c r="E97" s="36" t="s">
        <v>43</v>
      </c>
      <c r="F97" s="38">
        <v>943.125</v>
      </c>
      <c r="G97" s="7">
        <v>2597.88</v>
      </c>
      <c r="H97" s="50">
        <v>870</v>
      </c>
      <c r="I97" s="51">
        <f t="shared" si="8"/>
        <v>0.92246520874751492</v>
      </c>
    </row>
    <row r="98" spans="1:11" ht="48" outlineLevel="1" x14ac:dyDescent="0.3">
      <c r="A98" s="36" t="s">
        <v>42</v>
      </c>
      <c r="B98" s="36" t="s">
        <v>67</v>
      </c>
      <c r="C98" s="36" t="s">
        <v>70</v>
      </c>
      <c r="D98" s="36" t="s">
        <v>71</v>
      </c>
      <c r="E98" s="36" t="s">
        <v>44</v>
      </c>
      <c r="F98" s="38">
        <v>284.82499999999999</v>
      </c>
      <c r="G98" s="7">
        <v>784.56</v>
      </c>
      <c r="H98" s="50">
        <v>261.39999999999998</v>
      </c>
      <c r="I98" s="51">
        <f t="shared" si="8"/>
        <v>0.91775651715965945</v>
      </c>
    </row>
    <row r="99" spans="1:11" ht="48" outlineLevel="1" x14ac:dyDescent="0.3">
      <c r="A99" s="36" t="s">
        <v>42</v>
      </c>
      <c r="B99" s="36" t="s">
        <v>67</v>
      </c>
      <c r="C99" s="36" t="s">
        <v>70</v>
      </c>
      <c r="D99" s="36" t="s">
        <v>71</v>
      </c>
      <c r="E99" s="36" t="s">
        <v>16</v>
      </c>
      <c r="F99" s="38">
        <v>687.375</v>
      </c>
      <c r="G99" s="7">
        <v>1476.19</v>
      </c>
      <c r="H99" s="50">
        <v>173.2</v>
      </c>
      <c r="I99" s="51">
        <f t="shared" si="8"/>
        <v>0.25197308601563917</v>
      </c>
    </row>
    <row r="100" spans="1:11" ht="48" outlineLevel="1" x14ac:dyDescent="0.3">
      <c r="A100" s="36" t="s">
        <v>42</v>
      </c>
      <c r="B100" s="36" t="s">
        <v>67</v>
      </c>
      <c r="C100" s="36" t="s">
        <v>70</v>
      </c>
      <c r="D100" s="36" t="s">
        <v>71</v>
      </c>
      <c r="E100" s="36" t="s">
        <v>18</v>
      </c>
      <c r="F100" s="38">
        <v>1.75</v>
      </c>
      <c r="G100" s="7">
        <v>126.52</v>
      </c>
      <c r="H100" s="50">
        <v>0</v>
      </c>
      <c r="I100" s="51">
        <f t="shared" si="8"/>
        <v>0</v>
      </c>
    </row>
    <row r="101" spans="1:11" ht="48" outlineLevel="1" x14ac:dyDescent="0.3">
      <c r="A101" s="36" t="s">
        <v>42</v>
      </c>
      <c r="B101" s="36" t="s">
        <v>67</v>
      </c>
      <c r="C101" s="36" t="s">
        <v>70</v>
      </c>
      <c r="D101" s="36" t="s">
        <v>71</v>
      </c>
      <c r="E101" s="36" t="s">
        <v>19</v>
      </c>
      <c r="F101" s="38">
        <v>1</v>
      </c>
      <c r="G101" s="7"/>
      <c r="H101" s="50">
        <v>0</v>
      </c>
      <c r="I101" s="51">
        <f t="shared" si="8"/>
        <v>0</v>
      </c>
    </row>
    <row r="102" spans="1:11" x14ac:dyDescent="0.3">
      <c r="A102" s="30" t="s">
        <v>128</v>
      </c>
      <c r="B102" s="30" t="s">
        <v>72</v>
      </c>
      <c r="C102" s="30"/>
      <c r="D102" s="30"/>
      <c r="E102" s="30"/>
      <c r="F102" s="33">
        <f>F103+F112+F128+F137+F139+F144+F152</f>
        <v>241090.90000000002</v>
      </c>
      <c r="G102" s="11">
        <f>G103+G112+G128+G137+G139+G144+G152</f>
        <v>536001.82000000007</v>
      </c>
      <c r="H102" s="33">
        <f>H103+H112+H128+H137+H139+H144+H152</f>
        <v>209692.2</v>
      </c>
      <c r="I102" s="46">
        <f t="shared" si="8"/>
        <v>0.86976405994585437</v>
      </c>
    </row>
    <row r="103" spans="1:11" x14ac:dyDescent="0.3">
      <c r="A103" s="30" t="s">
        <v>139</v>
      </c>
      <c r="B103" s="30" t="s">
        <v>72</v>
      </c>
      <c r="C103" s="30" t="s">
        <v>73</v>
      </c>
      <c r="D103" s="30"/>
      <c r="E103" s="30"/>
      <c r="F103" s="35">
        <f>SUM(F104:F111)</f>
        <v>67811.3</v>
      </c>
      <c r="G103" s="9">
        <f>SUM(G104:G111)</f>
        <v>151526.66</v>
      </c>
      <c r="H103" s="35">
        <f>SUM(H104:H111)</f>
        <v>59808.7</v>
      </c>
      <c r="I103" s="46">
        <f t="shared" si="8"/>
        <v>0.88198722041901567</v>
      </c>
    </row>
    <row r="104" spans="1:11" ht="32.25" x14ac:dyDescent="0.3">
      <c r="A104" s="36" t="s">
        <v>92</v>
      </c>
      <c r="B104" s="36" t="s">
        <v>72</v>
      </c>
      <c r="C104" s="36" t="s">
        <v>20</v>
      </c>
      <c r="D104" s="36" t="s">
        <v>91</v>
      </c>
      <c r="E104" s="36" t="s">
        <v>16</v>
      </c>
      <c r="F104" s="38">
        <v>30</v>
      </c>
      <c r="G104" s="6"/>
      <c r="H104" s="38">
        <v>30</v>
      </c>
      <c r="I104" s="51">
        <f t="shared" si="8"/>
        <v>1</v>
      </c>
      <c r="K104" s="10"/>
    </row>
    <row r="105" spans="1:11" ht="268.5" outlineLevel="1" x14ac:dyDescent="0.3">
      <c r="A105" s="40" t="s">
        <v>74</v>
      </c>
      <c r="B105" s="36" t="s">
        <v>72</v>
      </c>
      <c r="C105" s="36" t="s">
        <v>73</v>
      </c>
      <c r="D105" s="36" t="s">
        <v>76</v>
      </c>
      <c r="E105" s="36" t="s">
        <v>43</v>
      </c>
      <c r="F105" s="38">
        <v>37081.599999999999</v>
      </c>
      <c r="G105" s="7">
        <v>92653.98</v>
      </c>
      <c r="H105" s="50">
        <v>37081.599999999999</v>
      </c>
      <c r="I105" s="51">
        <f t="shared" si="8"/>
        <v>1</v>
      </c>
    </row>
    <row r="106" spans="1:11" ht="178.5" customHeight="1" outlineLevel="1" x14ac:dyDescent="0.3">
      <c r="A106" s="40" t="s">
        <v>74</v>
      </c>
      <c r="B106" s="36" t="s">
        <v>72</v>
      </c>
      <c r="C106" s="36" t="s">
        <v>73</v>
      </c>
      <c r="D106" s="36" t="s">
        <v>76</v>
      </c>
      <c r="E106" s="36" t="s">
        <v>44</v>
      </c>
      <c r="F106" s="38">
        <v>11202.1</v>
      </c>
      <c r="G106" s="7">
        <v>26365.96</v>
      </c>
      <c r="H106" s="50">
        <v>11202.1</v>
      </c>
      <c r="I106" s="51">
        <f t="shared" si="8"/>
        <v>1</v>
      </c>
    </row>
    <row r="107" spans="1:11" ht="141.75" customHeight="1" outlineLevel="1" x14ac:dyDescent="0.3">
      <c r="A107" s="40" t="s">
        <v>159</v>
      </c>
      <c r="B107" s="36" t="s">
        <v>72</v>
      </c>
      <c r="C107" s="36" t="s">
        <v>73</v>
      </c>
      <c r="D107" s="36" t="s">
        <v>166</v>
      </c>
      <c r="E107" s="36" t="s">
        <v>16</v>
      </c>
      <c r="F107" s="38">
        <v>1592</v>
      </c>
      <c r="G107" s="7"/>
      <c r="H107" s="50"/>
      <c r="I107" s="51">
        <f t="shared" si="8"/>
        <v>0</v>
      </c>
    </row>
    <row r="108" spans="1:11" ht="36" customHeight="1" outlineLevel="1" x14ac:dyDescent="0.3">
      <c r="A108" s="40" t="s">
        <v>181</v>
      </c>
      <c r="B108" s="36" t="s">
        <v>72</v>
      </c>
      <c r="C108" s="36" t="s">
        <v>73</v>
      </c>
      <c r="D108" s="36" t="s">
        <v>79</v>
      </c>
      <c r="E108" s="36" t="s">
        <v>168</v>
      </c>
      <c r="F108" s="38">
        <v>48.8</v>
      </c>
      <c r="G108" s="7"/>
      <c r="H108" s="50">
        <v>15.2</v>
      </c>
      <c r="I108" s="51">
        <f t="shared" si="8"/>
        <v>0.31147540983606559</v>
      </c>
    </row>
    <row r="109" spans="1:11" ht="48" outlineLevel="1" x14ac:dyDescent="0.3">
      <c r="A109" s="36" t="s">
        <v>42</v>
      </c>
      <c r="B109" s="36" t="s">
        <v>72</v>
      </c>
      <c r="C109" s="36" t="s">
        <v>73</v>
      </c>
      <c r="D109" s="36" t="s">
        <v>79</v>
      </c>
      <c r="E109" s="36" t="s">
        <v>16</v>
      </c>
      <c r="F109" s="38">
        <v>12501.8</v>
      </c>
      <c r="G109" s="7">
        <v>32232.15</v>
      </c>
      <c r="H109" s="50">
        <v>6262.3</v>
      </c>
      <c r="I109" s="51">
        <f>H109/F109</f>
        <v>0.50091186869090853</v>
      </c>
    </row>
    <row r="110" spans="1:11" outlineLevel="1" x14ac:dyDescent="0.3">
      <c r="A110" s="29" t="s">
        <v>182</v>
      </c>
      <c r="B110" s="36" t="s">
        <v>72</v>
      </c>
      <c r="C110" s="36" t="s">
        <v>73</v>
      </c>
      <c r="D110" s="36" t="s">
        <v>79</v>
      </c>
      <c r="E110" s="36" t="s">
        <v>169</v>
      </c>
      <c r="F110" s="38">
        <v>5217.5</v>
      </c>
      <c r="G110" s="7"/>
      <c r="H110" s="50">
        <v>5217.5</v>
      </c>
      <c r="I110" s="51">
        <f>H110/F110</f>
        <v>1</v>
      </c>
    </row>
    <row r="111" spans="1:11" ht="48" outlineLevel="1" x14ac:dyDescent="0.3">
      <c r="A111" s="36" t="s">
        <v>42</v>
      </c>
      <c r="B111" s="36" t="s">
        <v>72</v>
      </c>
      <c r="C111" s="36" t="s">
        <v>73</v>
      </c>
      <c r="D111" s="36" t="s">
        <v>79</v>
      </c>
      <c r="E111" s="36" t="s">
        <v>17</v>
      </c>
      <c r="F111" s="38">
        <v>137.5</v>
      </c>
      <c r="G111" s="7">
        <v>274.57</v>
      </c>
      <c r="H111" s="50">
        <v>0</v>
      </c>
      <c r="I111" s="51">
        <f t="shared" si="8"/>
        <v>0</v>
      </c>
    </row>
    <row r="112" spans="1:11" outlineLevel="1" x14ac:dyDescent="0.3">
      <c r="A112" s="30" t="s">
        <v>140</v>
      </c>
      <c r="B112" s="30" t="s">
        <v>72</v>
      </c>
      <c r="C112" s="30" t="s">
        <v>75</v>
      </c>
      <c r="D112" s="30"/>
      <c r="E112" s="30"/>
      <c r="F112" s="35">
        <f>SUM(F113:F127)</f>
        <v>150056.30000000002</v>
      </c>
      <c r="G112" s="9">
        <f>SUM(G113:G127)</f>
        <v>319316.69000000006</v>
      </c>
      <c r="H112" s="35">
        <f>SUM(H113:H127)</f>
        <v>128077.6</v>
      </c>
      <c r="I112" s="47">
        <f t="shared" si="8"/>
        <v>0.85353030829095478</v>
      </c>
    </row>
    <row r="113" spans="1:9" ht="254.25" customHeight="1" outlineLevel="1" x14ac:dyDescent="0.3">
      <c r="A113" s="40" t="s">
        <v>74</v>
      </c>
      <c r="B113" s="36" t="s">
        <v>72</v>
      </c>
      <c r="C113" s="36" t="s">
        <v>75</v>
      </c>
      <c r="D113" s="36" t="s">
        <v>76</v>
      </c>
      <c r="E113" s="36" t="s">
        <v>43</v>
      </c>
      <c r="F113" s="38">
        <v>67839.100000000006</v>
      </c>
      <c r="G113" s="7">
        <v>188672.98</v>
      </c>
      <c r="H113" s="50">
        <v>67839.100000000006</v>
      </c>
      <c r="I113" s="51">
        <f t="shared" si="8"/>
        <v>1</v>
      </c>
    </row>
    <row r="114" spans="1:9" ht="255" customHeight="1" outlineLevel="1" x14ac:dyDescent="0.3">
      <c r="A114" s="40" t="s">
        <v>74</v>
      </c>
      <c r="B114" s="36" t="s">
        <v>72</v>
      </c>
      <c r="C114" s="36" t="s">
        <v>75</v>
      </c>
      <c r="D114" s="36" t="s">
        <v>76</v>
      </c>
      <c r="E114" s="36" t="s">
        <v>44</v>
      </c>
      <c r="F114" s="38">
        <v>20492.8</v>
      </c>
      <c r="G114" s="7">
        <v>54231.85</v>
      </c>
      <c r="H114" s="50">
        <v>20492.8</v>
      </c>
      <c r="I114" s="51">
        <f t="shared" si="8"/>
        <v>1</v>
      </c>
    </row>
    <row r="115" spans="1:9" ht="32.25" outlineLevel="1" x14ac:dyDescent="0.3">
      <c r="A115" s="36" t="s">
        <v>78</v>
      </c>
      <c r="B115" s="36" t="s">
        <v>72</v>
      </c>
      <c r="C115" s="36" t="s">
        <v>75</v>
      </c>
      <c r="D115" s="36" t="s">
        <v>77</v>
      </c>
      <c r="E115" s="36" t="s">
        <v>16</v>
      </c>
      <c r="F115" s="38">
        <v>2190</v>
      </c>
      <c r="G115" s="7">
        <v>3040.51</v>
      </c>
      <c r="H115" s="50">
        <v>0</v>
      </c>
      <c r="I115" s="51">
        <f t="shared" si="8"/>
        <v>0</v>
      </c>
    </row>
    <row r="116" spans="1:9" ht="48" outlineLevel="1" x14ac:dyDescent="0.3">
      <c r="A116" s="36" t="s">
        <v>181</v>
      </c>
      <c r="B116" s="36" t="s">
        <v>72</v>
      </c>
      <c r="C116" s="36" t="s">
        <v>75</v>
      </c>
      <c r="D116" s="36" t="s">
        <v>79</v>
      </c>
      <c r="E116" s="36" t="s">
        <v>168</v>
      </c>
      <c r="F116" s="38">
        <v>370</v>
      </c>
      <c r="G116" s="7"/>
      <c r="H116" s="50">
        <v>68.400000000000006</v>
      </c>
      <c r="I116" s="51">
        <f t="shared" si="8"/>
        <v>0.18486486486486489</v>
      </c>
    </row>
    <row r="117" spans="1:9" ht="48" outlineLevel="1" x14ac:dyDescent="0.3">
      <c r="A117" s="36" t="s">
        <v>42</v>
      </c>
      <c r="B117" s="36" t="s">
        <v>72</v>
      </c>
      <c r="C117" s="36" t="s">
        <v>75</v>
      </c>
      <c r="D117" s="36" t="s">
        <v>79</v>
      </c>
      <c r="E117" s="36" t="s">
        <v>16</v>
      </c>
      <c r="F117" s="38">
        <v>4968.8</v>
      </c>
      <c r="G117" s="7">
        <v>42476.67</v>
      </c>
      <c r="H117" s="50">
        <v>3820.7</v>
      </c>
      <c r="I117" s="51">
        <f t="shared" si="8"/>
        <v>0.76893817420705191</v>
      </c>
    </row>
    <row r="118" spans="1:9" outlineLevel="1" x14ac:dyDescent="0.3">
      <c r="A118" s="36" t="s">
        <v>182</v>
      </c>
      <c r="B118" s="36" t="s">
        <v>72</v>
      </c>
      <c r="C118" s="36" t="s">
        <v>75</v>
      </c>
      <c r="D118" s="36" t="s">
        <v>79</v>
      </c>
      <c r="E118" s="36" t="s">
        <v>169</v>
      </c>
      <c r="F118" s="38">
        <v>10576.8</v>
      </c>
      <c r="G118" s="7"/>
      <c r="H118" s="50">
        <v>10576.8</v>
      </c>
      <c r="I118" s="51">
        <f t="shared" si="8"/>
        <v>1</v>
      </c>
    </row>
    <row r="119" spans="1:9" ht="48" outlineLevel="1" x14ac:dyDescent="0.3">
      <c r="A119" s="36" t="s">
        <v>42</v>
      </c>
      <c r="B119" s="36" t="s">
        <v>72</v>
      </c>
      <c r="C119" s="36" t="s">
        <v>75</v>
      </c>
      <c r="D119" s="36" t="s">
        <v>79</v>
      </c>
      <c r="E119" s="36" t="s">
        <v>17</v>
      </c>
      <c r="F119" s="38">
        <v>1544.2</v>
      </c>
      <c r="G119" s="7">
        <v>8076.27</v>
      </c>
      <c r="H119" s="50">
        <v>472</v>
      </c>
      <c r="I119" s="51">
        <f t="shared" si="8"/>
        <v>0.30565988861546428</v>
      </c>
    </row>
    <row r="120" spans="1:9" ht="48" outlineLevel="1" x14ac:dyDescent="0.3">
      <c r="A120" s="36" t="s">
        <v>42</v>
      </c>
      <c r="B120" s="36" t="s">
        <v>72</v>
      </c>
      <c r="C120" s="36" t="s">
        <v>75</v>
      </c>
      <c r="D120" s="36" t="s">
        <v>79</v>
      </c>
      <c r="E120" s="36" t="s">
        <v>18</v>
      </c>
      <c r="F120" s="38">
        <v>15</v>
      </c>
      <c r="G120" s="7"/>
      <c r="H120" s="50">
        <v>15</v>
      </c>
      <c r="I120" s="51">
        <f t="shared" si="8"/>
        <v>1</v>
      </c>
    </row>
    <row r="121" spans="1:9" ht="48" outlineLevel="1" x14ac:dyDescent="0.3">
      <c r="A121" s="36" t="s">
        <v>42</v>
      </c>
      <c r="B121" s="36" t="s">
        <v>72</v>
      </c>
      <c r="C121" s="36" t="s">
        <v>75</v>
      </c>
      <c r="D121" s="36" t="s">
        <v>79</v>
      </c>
      <c r="E121" s="36" t="s">
        <v>19</v>
      </c>
      <c r="F121" s="38">
        <v>7.1</v>
      </c>
      <c r="G121" s="7">
        <v>149.09</v>
      </c>
      <c r="H121" s="50">
        <v>23.2</v>
      </c>
      <c r="I121" s="51">
        <f t="shared" si="8"/>
        <v>3.267605633802817</v>
      </c>
    </row>
    <row r="122" spans="1:9" ht="79.5" outlineLevel="1" x14ac:dyDescent="0.3">
      <c r="A122" s="36" t="s">
        <v>177</v>
      </c>
      <c r="B122" s="36" t="s">
        <v>72</v>
      </c>
      <c r="C122" s="36" t="s">
        <v>75</v>
      </c>
      <c r="D122" s="36" t="s">
        <v>174</v>
      </c>
      <c r="E122" s="36" t="s">
        <v>43</v>
      </c>
      <c r="F122" s="38">
        <v>5820</v>
      </c>
      <c r="G122" s="7">
        <v>16145</v>
      </c>
      <c r="H122" s="50">
        <v>5820</v>
      </c>
      <c r="I122" s="51">
        <f t="shared" si="8"/>
        <v>1</v>
      </c>
    </row>
    <row r="123" spans="1:9" ht="79.5" outlineLevel="1" x14ac:dyDescent="0.3">
      <c r="A123" s="36" t="s">
        <v>177</v>
      </c>
      <c r="B123" s="36" t="s">
        <v>72</v>
      </c>
      <c r="C123" s="36" t="s">
        <v>75</v>
      </c>
      <c r="D123" s="36" t="s">
        <v>174</v>
      </c>
      <c r="E123" s="36" t="s">
        <v>44</v>
      </c>
      <c r="F123" s="38">
        <v>2333</v>
      </c>
      <c r="G123" s="7">
        <v>4875.79</v>
      </c>
      <c r="H123" s="50">
        <v>2333</v>
      </c>
      <c r="I123" s="51">
        <f t="shared" si="8"/>
        <v>1</v>
      </c>
    </row>
    <row r="124" spans="1:9" ht="79.5" outlineLevel="1" x14ac:dyDescent="0.3">
      <c r="A124" s="36" t="s">
        <v>178</v>
      </c>
      <c r="B124" s="36" t="s">
        <v>72</v>
      </c>
      <c r="C124" s="36" t="s">
        <v>75</v>
      </c>
      <c r="D124" s="36" t="s">
        <v>175</v>
      </c>
      <c r="E124" s="36" t="s">
        <v>16</v>
      </c>
      <c r="F124" s="38">
        <v>16616.599999999999</v>
      </c>
      <c r="G124" s="7"/>
      <c r="H124" s="50">
        <v>16616.599999999999</v>
      </c>
      <c r="I124" s="51">
        <f t="shared" si="8"/>
        <v>1</v>
      </c>
    </row>
    <row r="125" spans="1:9" ht="48" outlineLevel="1" x14ac:dyDescent="0.3">
      <c r="A125" s="36" t="s">
        <v>197</v>
      </c>
      <c r="B125" s="36" t="s">
        <v>72</v>
      </c>
      <c r="C125" s="36" t="s">
        <v>75</v>
      </c>
      <c r="D125" s="36" t="s">
        <v>192</v>
      </c>
      <c r="E125" s="36" t="s">
        <v>184</v>
      </c>
      <c r="F125" s="38">
        <v>13674.4</v>
      </c>
      <c r="G125" s="7"/>
      <c r="H125" s="50">
        <v>0</v>
      </c>
      <c r="I125" s="51">
        <f t="shared" si="8"/>
        <v>0</v>
      </c>
    </row>
    <row r="126" spans="1:9" ht="33.75" customHeight="1" outlineLevel="1" x14ac:dyDescent="0.3">
      <c r="A126" s="36" t="s">
        <v>197</v>
      </c>
      <c r="B126" s="36" t="s">
        <v>72</v>
      </c>
      <c r="C126" s="36" t="s">
        <v>75</v>
      </c>
      <c r="D126" s="36" t="s">
        <v>192</v>
      </c>
      <c r="E126" s="36" t="s">
        <v>16</v>
      </c>
      <c r="F126" s="38">
        <v>1751.8</v>
      </c>
      <c r="G126" s="7"/>
      <c r="H126" s="50">
        <v>0</v>
      </c>
      <c r="I126" s="51">
        <f t="shared" si="8"/>
        <v>0</v>
      </c>
    </row>
    <row r="127" spans="1:9" ht="63.75" outlineLevel="1" x14ac:dyDescent="0.3">
      <c r="A127" s="36" t="s">
        <v>179</v>
      </c>
      <c r="B127" s="36" t="s">
        <v>72</v>
      </c>
      <c r="C127" s="36" t="s">
        <v>75</v>
      </c>
      <c r="D127" s="36" t="s">
        <v>176</v>
      </c>
      <c r="E127" s="36" t="s">
        <v>16</v>
      </c>
      <c r="F127" s="38">
        <v>1856.7</v>
      </c>
      <c r="G127" s="7">
        <v>1648.53</v>
      </c>
      <c r="H127" s="50">
        <v>0</v>
      </c>
      <c r="I127" s="51">
        <f t="shared" si="8"/>
        <v>0</v>
      </c>
    </row>
    <row r="128" spans="1:9" outlineLevel="1" x14ac:dyDescent="0.3">
      <c r="A128" s="30" t="s">
        <v>137</v>
      </c>
      <c r="B128" s="30" t="s">
        <v>72</v>
      </c>
      <c r="C128" s="30" t="s">
        <v>40</v>
      </c>
      <c r="D128" s="30"/>
      <c r="E128" s="30"/>
      <c r="F128" s="35">
        <f>SUM(F129:F136)</f>
        <v>9217.6</v>
      </c>
      <c r="G128" s="9">
        <f>SUM(G129:G136)</f>
        <v>26815.09</v>
      </c>
      <c r="H128" s="35">
        <f>SUM(H129:H136)</f>
        <v>9043.2000000000007</v>
      </c>
      <c r="I128" s="47">
        <f t="shared" si="8"/>
        <v>0.98107967366776605</v>
      </c>
    </row>
    <row r="129" spans="1:9" ht="48" outlineLevel="1" x14ac:dyDescent="0.3">
      <c r="A129" s="36" t="s">
        <v>42</v>
      </c>
      <c r="B129" s="36" t="s">
        <v>72</v>
      </c>
      <c r="C129" s="36" t="s">
        <v>40</v>
      </c>
      <c r="D129" s="36" t="s">
        <v>41</v>
      </c>
      <c r="E129" s="36" t="s">
        <v>43</v>
      </c>
      <c r="F129" s="38">
        <v>2723</v>
      </c>
      <c r="G129" s="7">
        <v>11737.02</v>
      </c>
      <c r="H129" s="50">
        <v>2723</v>
      </c>
      <c r="I129" s="51">
        <f t="shared" si="8"/>
        <v>1</v>
      </c>
    </row>
    <row r="130" spans="1:9" ht="48" outlineLevel="1" x14ac:dyDescent="0.3">
      <c r="A130" s="36" t="s">
        <v>42</v>
      </c>
      <c r="B130" s="36" t="s">
        <v>72</v>
      </c>
      <c r="C130" s="36" t="s">
        <v>40</v>
      </c>
      <c r="D130" s="36" t="s">
        <v>41</v>
      </c>
      <c r="E130" s="36" t="s">
        <v>44</v>
      </c>
      <c r="F130" s="38">
        <v>824.6</v>
      </c>
      <c r="G130" s="7">
        <v>3393.75</v>
      </c>
      <c r="H130" s="50">
        <v>824.6</v>
      </c>
      <c r="I130" s="51">
        <f t="shared" si="8"/>
        <v>1</v>
      </c>
    </row>
    <row r="131" spans="1:9" ht="48" outlineLevel="1" x14ac:dyDescent="0.3">
      <c r="A131" s="36" t="s">
        <v>181</v>
      </c>
      <c r="B131" s="36" t="s">
        <v>72</v>
      </c>
      <c r="C131" s="36" t="s">
        <v>40</v>
      </c>
      <c r="D131" s="36" t="s">
        <v>41</v>
      </c>
      <c r="E131" s="36" t="s">
        <v>168</v>
      </c>
      <c r="F131" s="38">
        <v>30.3</v>
      </c>
      <c r="G131" s="7"/>
      <c r="H131" s="50">
        <v>4.0999999999999996</v>
      </c>
      <c r="I131" s="51">
        <f t="shared" si="8"/>
        <v>0.13531353135313529</v>
      </c>
    </row>
    <row r="132" spans="1:9" ht="48" outlineLevel="1" x14ac:dyDescent="0.3">
      <c r="A132" s="36" t="s">
        <v>42</v>
      </c>
      <c r="B132" s="36" t="s">
        <v>72</v>
      </c>
      <c r="C132" s="36" t="s">
        <v>40</v>
      </c>
      <c r="D132" s="36" t="s">
        <v>41</v>
      </c>
      <c r="E132" s="36" t="s">
        <v>16</v>
      </c>
      <c r="F132" s="38">
        <v>209.4</v>
      </c>
      <c r="G132" s="7">
        <v>653.70000000000005</v>
      </c>
      <c r="H132" s="50">
        <v>106</v>
      </c>
      <c r="I132" s="51">
        <f t="shared" si="8"/>
        <v>0.50620821394460358</v>
      </c>
    </row>
    <row r="133" spans="1:9" outlineLevel="1" x14ac:dyDescent="0.3">
      <c r="A133" s="36" t="s">
        <v>182</v>
      </c>
      <c r="B133" s="36" t="s">
        <v>72</v>
      </c>
      <c r="C133" s="36" t="s">
        <v>40</v>
      </c>
      <c r="D133" s="36" t="s">
        <v>41</v>
      </c>
      <c r="E133" s="36" t="s">
        <v>169</v>
      </c>
      <c r="F133" s="38">
        <v>56.3</v>
      </c>
      <c r="G133" s="7"/>
      <c r="H133" s="50">
        <v>25.3</v>
      </c>
      <c r="I133" s="51">
        <f t="shared" si="8"/>
        <v>0.44937833037300179</v>
      </c>
    </row>
    <row r="134" spans="1:9" ht="48" outlineLevel="1" x14ac:dyDescent="0.3">
      <c r="A134" s="36" t="s">
        <v>42</v>
      </c>
      <c r="B134" s="36" t="s">
        <v>72</v>
      </c>
      <c r="C134" s="36" t="s">
        <v>40</v>
      </c>
      <c r="D134" s="36" t="s">
        <v>41</v>
      </c>
      <c r="E134" s="36" t="s">
        <v>17</v>
      </c>
      <c r="F134" s="38">
        <v>13.8</v>
      </c>
      <c r="G134" s="7">
        <v>18.73</v>
      </c>
      <c r="H134" s="50">
        <v>0</v>
      </c>
      <c r="I134" s="51">
        <f t="shared" si="8"/>
        <v>0</v>
      </c>
    </row>
    <row r="135" spans="1:9" ht="239.25" customHeight="1" outlineLevel="1" x14ac:dyDescent="0.3">
      <c r="A135" s="36" t="s">
        <v>74</v>
      </c>
      <c r="B135" s="36" t="s">
        <v>72</v>
      </c>
      <c r="C135" s="36" t="s">
        <v>40</v>
      </c>
      <c r="D135" s="36" t="s">
        <v>160</v>
      </c>
      <c r="E135" s="36" t="s">
        <v>43</v>
      </c>
      <c r="F135" s="38">
        <v>4116.8</v>
      </c>
      <c r="G135" s="7">
        <v>8547.08</v>
      </c>
      <c r="H135" s="50">
        <v>4116.8</v>
      </c>
      <c r="I135" s="51">
        <f t="shared" si="8"/>
        <v>1</v>
      </c>
    </row>
    <row r="136" spans="1:9" ht="77.25" customHeight="1" outlineLevel="1" x14ac:dyDescent="0.3">
      <c r="A136" s="36" t="s">
        <v>200</v>
      </c>
      <c r="B136" s="36" t="s">
        <v>72</v>
      </c>
      <c r="C136" s="36" t="s">
        <v>40</v>
      </c>
      <c r="D136" s="36" t="s">
        <v>160</v>
      </c>
      <c r="E136" s="36" t="s">
        <v>44</v>
      </c>
      <c r="F136" s="38">
        <v>1243.4000000000001</v>
      </c>
      <c r="G136" s="7">
        <v>2464.81</v>
      </c>
      <c r="H136" s="50">
        <v>1243.4000000000001</v>
      </c>
      <c r="I136" s="51">
        <f t="shared" si="8"/>
        <v>1</v>
      </c>
    </row>
    <row r="137" spans="1:9" ht="48" outlineLevel="1" x14ac:dyDescent="0.3">
      <c r="A137" s="30" t="s">
        <v>141</v>
      </c>
      <c r="B137" s="30" t="s">
        <v>72</v>
      </c>
      <c r="C137" s="30" t="s">
        <v>80</v>
      </c>
      <c r="D137" s="30"/>
      <c r="E137" s="30"/>
      <c r="F137" s="35">
        <f>F138</f>
        <v>225.4</v>
      </c>
      <c r="G137" s="9">
        <f t="shared" ref="G137:H137" si="10">G138</f>
        <v>751.16</v>
      </c>
      <c r="H137" s="35">
        <f t="shared" si="10"/>
        <v>0</v>
      </c>
      <c r="I137" s="51">
        <f t="shared" si="8"/>
        <v>0</v>
      </c>
    </row>
    <row r="138" spans="1:9" ht="252.75" outlineLevel="1" x14ac:dyDescent="0.3">
      <c r="A138" s="40" t="s">
        <v>82</v>
      </c>
      <c r="B138" s="36" t="s">
        <v>72</v>
      </c>
      <c r="C138" s="36" t="s">
        <v>80</v>
      </c>
      <c r="D138" s="36" t="s">
        <v>81</v>
      </c>
      <c r="E138" s="36" t="s">
        <v>16</v>
      </c>
      <c r="F138" s="38">
        <v>225.4</v>
      </c>
      <c r="G138" s="7">
        <v>751.16</v>
      </c>
      <c r="H138" s="50">
        <v>0</v>
      </c>
      <c r="I138" s="51">
        <f t="shared" si="8"/>
        <v>0</v>
      </c>
    </row>
    <row r="139" spans="1:9" ht="32.25" outlineLevel="1" x14ac:dyDescent="0.3">
      <c r="A139" s="42" t="s">
        <v>142</v>
      </c>
      <c r="B139" s="30" t="s">
        <v>72</v>
      </c>
      <c r="C139" s="30" t="s">
        <v>45</v>
      </c>
      <c r="D139" s="30"/>
      <c r="E139" s="30"/>
      <c r="F139" s="35">
        <f>SUM(F140:F143)</f>
        <v>1038.4000000000001</v>
      </c>
      <c r="G139" s="9">
        <f>SUM(G140:G143)</f>
        <v>1091.58</v>
      </c>
      <c r="H139" s="35">
        <f>SUM(H140:H143)</f>
        <v>175.6</v>
      </c>
      <c r="I139" s="47">
        <f t="shared" si="8"/>
        <v>0.16910631741140214</v>
      </c>
    </row>
    <row r="140" spans="1:9" ht="63.75" outlineLevel="1" x14ac:dyDescent="0.3">
      <c r="A140" s="36" t="s">
        <v>46</v>
      </c>
      <c r="B140" s="36" t="s">
        <v>72</v>
      </c>
      <c r="C140" s="36" t="s">
        <v>45</v>
      </c>
      <c r="D140" s="36" t="s">
        <v>165</v>
      </c>
      <c r="E140" s="36" t="s">
        <v>16</v>
      </c>
      <c r="F140" s="38">
        <v>913.8</v>
      </c>
      <c r="G140" s="7">
        <v>685</v>
      </c>
      <c r="H140" s="56">
        <v>125.6</v>
      </c>
      <c r="I140" s="51">
        <f t="shared" si="8"/>
        <v>0.13744801926023201</v>
      </c>
    </row>
    <row r="141" spans="1:9" ht="32.25" outlineLevel="1" x14ac:dyDescent="0.3">
      <c r="A141" s="36" t="s">
        <v>86</v>
      </c>
      <c r="B141" s="36" t="s">
        <v>72</v>
      </c>
      <c r="C141" s="36" t="s">
        <v>45</v>
      </c>
      <c r="D141" s="36" t="s">
        <v>85</v>
      </c>
      <c r="E141" s="36" t="s">
        <v>16</v>
      </c>
      <c r="F141" s="38">
        <v>10</v>
      </c>
      <c r="G141" s="7">
        <v>100</v>
      </c>
      <c r="H141" s="50">
        <v>0</v>
      </c>
      <c r="I141" s="51">
        <f t="shared" si="8"/>
        <v>0</v>
      </c>
    </row>
    <row r="142" spans="1:9" ht="48" outlineLevel="1" x14ac:dyDescent="0.3">
      <c r="A142" s="36" t="s">
        <v>88</v>
      </c>
      <c r="B142" s="36" t="s">
        <v>72</v>
      </c>
      <c r="C142" s="36" t="s">
        <v>45</v>
      </c>
      <c r="D142" s="36" t="s">
        <v>87</v>
      </c>
      <c r="E142" s="36" t="s">
        <v>16</v>
      </c>
      <c r="F142" s="38">
        <v>89.6</v>
      </c>
      <c r="G142" s="7">
        <v>206.58</v>
      </c>
      <c r="H142" s="50">
        <v>0</v>
      </c>
      <c r="I142" s="51">
        <f t="shared" si="8"/>
        <v>0</v>
      </c>
    </row>
    <row r="143" spans="1:9" ht="37.5" customHeight="1" outlineLevel="1" x14ac:dyDescent="0.3">
      <c r="A143" s="36" t="s">
        <v>90</v>
      </c>
      <c r="B143" s="36" t="s">
        <v>72</v>
      </c>
      <c r="C143" s="36" t="s">
        <v>45</v>
      </c>
      <c r="D143" s="36" t="s">
        <v>89</v>
      </c>
      <c r="E143" s="36" t="s">
        <v>16</v>
      </c>
      <c r="F143" s="38">
        <v>25</v>
      </c>
      <c r="G143" s="7">
        <v>100</v>
      </c>
      <c r="H143" s="50">
        <v>50</v>
      </c>
      <c r="I143" s="51">
        <v>0.71399999999999997</v>
      </c>
    </row>
    <row r="144" spans="1:9" outlineLevel="1" x14ac:dyDescent="0.3">
      <c r="A144" s="30" t="s">
        <v>143</v>
      </c>
      <c r="B144" s="30" t="s">
        <v>72</v>
      </c>
      <c r="C144" s="30" t="s">
        <v>93</v>
      </c>
      <c r="D144" s="30"/>
      <c r="E144" s="30"/>
      <c r="F144" s="35">
        <f>SUM(F145:F151)</f>
        <v>5340.5</v>
      </c>
      <c r="G144" s="9">
        <f>SUM(G145:G151)</f>
        <v>15498.24</v>
      </c>
      <c r="H144" s="35">
        <f>SUM(H145:H151)</f>
        <v>5188.2</v>
      </c>
      <c r="I144" s="47">
        <f t="shared" si="8"/>
        <v>0.9714820709671379</v>
      </c>
    </row>
    <row r="145" spans="1:10" ht="31.5" customHeight="1" outlineLevel="1" x14ac:dyDescent="0.3">
      <c r="A145" s="36" t="s">
        <v>95</v>
      </c>
      <c r="B145" s="36" t="s">
        <v>72</v>
      </c>
      <c r="C145" s="36" t="s">
        <v>93</v>
      </c>
      <c r="D145" s="36" t="s">
        <v>94</v>
      </c>
      <c r="E145" s="36" t="s">
        <v>27</v>
      </c>
      <c r="F145" s="38">
        <v>25</v>
      </c>
      <c r="G145" s="7">
        <v>100</v>
      </c>
      <c r="H145" s="50">
        <v>0</v>
      </c>
      <c r="I145" s="51">
        <f t="shared" si="8"/>
        <v>0</v>
      </c>
    </row>
    <row r="146" spans="1:10" ht="48" outlineLevel="1" x14ac:dyDescent="0.3">
      <c r="A146" s="36" t="s">
        <v>9</v>
      </c>
      <c r="B146" s="36" t="s">
        <v>72</v>
      </c>
      <c r="C146" s="36" t="s">
        <v>93</v>
      </c>
      <c r="D146" s="36" t="s">
        <v>96</v>
      </c>
      <c r="E146" s="36" t="s">
        <v>10</v>
      </c>
      <c r="F146" s="38">
        <v>3445.5</v>
      </c>
      <c r="G146" s="7">
        <v>9195.27</v>
      </c>
      <c r="H146" s="50">
        <v>3445.5</v>
      </c>
      <c r="I146" s="51">
        <f t="shared" si="8"/>
        <v>1</v>
      </c>
    </row>
    <row r="147" spans="1:10" ht="48" outlineLevel="1" x14ac:dyDescent="0.3">
      <c r="A147" s="36" t="s">
        <v>9</v>
      </c>
      <c r="B147" s="36" t="s">
        <v>72</v>
      </c>
      <c r="C147" s="36" t="s">
        <v>93</v>
      </c>
      <c r="D147" s="36" t="s">
        <v>96</v>
      </c>
      <c r="E147" s="36" t="s">
        <v>11</v>
      </c>
      <c r="F147" s="38">
        <v>1040.5</v>
      </c>
      <c r="G147" s="7">
        <v>2776.97</v>
      </c>
      <c r="H147" s="50">
        <v>1040.5</v>
      </c>
      <c r="I147" s="51">
        <f t="shared" si="8"/>
        <v>1</v>
      </c>
    </row>
    <row r="148" spans="1:10" ht="48" outlineLevel="1" x14ac:dyDescent="0.3">
      <c r="A148" s="36" t="s">
        <v>181</v>
      </c>
      <c r="B148" s="36" t="s">
        <v>72</v>
      </c>
      <c r="C148" s="36" t="s">
        <v>93</v>
      </c>
      <c r="D148" s="36" t="s">
        <v>96</v>
      </c>
      <c r="E148" s="36" t="s">
        <v>168</v>
      </c>
      <c r="F148" s="38">
        <v>82</v>
      </c>
      <c r="G148" s="7"/>
      <c r="H148" s="50">
        <v>15.8</v>
      </c>
      <c r="I148" s="51">
        <f t="shared" si="8"/>
        <v>0.1926829268292683</v>
      </c>
    </row>
    <row r="149" spans="1:10" ht="48" outlineLevel="1" x14ac:dyDescent="0.3">
      <c r="A149" s="36" t="s">
        <v>9</v>
      </c>
      <c r="B149" s="36" t="s">
        <v>72</v>
      </c>
      <c r="C149" s="36" t="s">
        <v>93</v>
      </c>
      <c r="D149" s="36" t="s">
        <v>96</v>
      </c>
      <c r="E149" s="36" t="s">
        <v>16</v>
      </c>
      <c r="F149" s="38">
        <v>625</v>
      </c>
      <c r="G149" s="7">
        <v>3366</v>
      </c>
      <c r="H149" s="50">
        <v>576.4</v>
      </c>
      <c r="I149" s="51">
        <f t="shared" si="8"/>
        <v>0.92223999999999995</v>
      </c>
    </row>
    <row r="150" spans="1:10" outlineLevel="1" x14ac:dyDescent="0.3">
      <c r="A150" s="36" t="s">
        <v>182</v>
      </c>
      <c r="B150" s="36" t="s">
        <v>72</v>
      </c>
      <c r="C150" s="36" t="s">
        <v>93</v>
      </c>
      <c r="D150" s="36" t="s">
        <v>96</v>
      </c>
      <c r="E150" s="36" t="s">
        <v>169</v>
      </c>
      <c r="F150" s="38">
        <v>110</v>
      </c>
      <c r="G150" s="7"/>
      <c r="H150" s="50">
        <v>110</v>
      </c>
      <c r="I150" s="51">
        <f t="shared" si="8"/>
        <v>1</v>
      </c>
    </row>
    <row r="151" spans="1:10" ht="48" outlineLevel="1" x14ac:dyDescent="0.3">
      <c r="A151" s="36" t="s">
        <v>9</v>
      </c>
      <c r="B151" s="36" t="s">
        <v>72</v>
      </c>
      <c r="C151" s="36" t="s">
        <v>93</v>
      </c>
      <c r="D151" s="36" t="s">
        <v>96</v>
      </c>
      <c r="E151" s="36" t="s">
        <v>17</v>
      </c>
      <c r="F151" s="38">
        <v>12.5</v>
      </c>
      <c r="G151" s="7">
        <v>60</v>
      </c>
      <c r="H151" s="50">
        <v>0</v>
      </c>
      <c r="I151" s="51">
        <f t="shared" si="8"/>
        <v>0</v>
      </c>
    </row>
    <row r="152" spans="1:10" outlineLevel="1" x14ac:dyDescent="0.3">
      <c r="A152" s="30" t="s">
        <v>132</v>
      </c>
      <c r="B152" s="30" t="s">
        <v>72</v>
      </c>
      <c r="C152" s="30" t="s">
        <v>144</v>
      </c>
      <c r="D152" s="30"/>
      <c r="E152" s="30"/>
      <c r="F152" s="35">
        <f>SUM(F153:F157)</f>
        <v>7401.4</v>
      </c>
      <c r="G152" s="9">
        <f>SUM(G153:G157)</f>
        <v>21002.400000000001</v>
      </c>
      <c r="H152" s="35">
        <f>SUM(H153:H157)</f>
        <v>7398.9</v>
      </c>
      <c r="I152" s="47">
        <f t="shared" si="8"/>
        <v>0.99966222606533894</v>
      </c>
    </row>
    <row r="153" spans="1:10" ht="61.5" customHeight="1" outlineLevel="1" x14ac:dyDescent="0.3">
      <c r="A153" s="36" t="s">
        <v>99</v>
      </c>
      <c r="B153" s="36" t="s">
        <v>72</v>
      </c>
      <c r="C153" s="36" t="s">
        <v>97</v>
      </c>
      <c r="D153" s="36" t="s">
        <v>98</v>
      </c>
      <c r="E153" s="36" t="s">
        <v>161</v>
      </c>
      <c r="F153" s="38">
        <v>4139.8</v>
      </c>
      <c r="G153" s="7">
        <v>12075.2</v>
      </c>
      <c r="H153" s="50">
        <v>4139.8</v>
      </c>
      <c r="I153" s="51">
        <f t="shared" si="8"/>
        <v>1</v>
      </c>
    </row>
    <row r="154" spans="1:10" ht="48" outlineLevel="1" x14ac:dyDescent="0.3">
      <c r="A154" s="36" t="s">
        <v>102</v>
      </c>
      <c r="B154" s="36" t="s">
        <v>72</v>
      </c>
      <c r="C154" s="36" t="s">
        <v>97</v>
      </c>
      <c r="D154" s="36" t="s">
        <v>101</v>
      </c>
      <c r="E154" s="36" t="s">
        <v>100</v>
      </c>
      <c r="F154" s="38">
        <v>2341</v>
      </c>
      <c r="G154" s="7">
        <v>5831.5</v>
      </c>
      <c r="H154" s="50">
        <v>2341</v>
      </c>
      <c r="I154" s="51">
        <f t="shared" si="8"/>
        <v>1</v>
      </c>
    </row>
    <row r="155" spans="1:10" ht="63.75" outlineLevel="1" x14ac:dyDescent="0.3">
      <c r="A155" s="36" t="s">
        <v>104</v>
      </c>
      <c r="B155" s="36" t="s">
        <v>72</v>
      </c>
      <c r="C155" s="36" t="s">
        <v>97</v>
      </c>
      <c r="D155" s="36" t="s">
        <v>103</v>
      </c>
      <c r="E155" s="36" t="s">
        <v>100</v>
      </c>
      <c r="F155" s="38">
        <v>2.5</v>
      </c>
      <c r="G155" s="7">
        <v>22</v>
      </c>
      <c r="H155" s="50">
        <v>0</v>
      </c>
      <c r="I155" s="51">
        <f t="shared" ref="I155:I185" si="11">H155/F155</f>
        <v>0</v>
      </c>
    </row>
    <row r="156" spans="1:10" ht="22.5" customHeight="1" outlineLevel="1" x14ac:dyDescent="0.3">
      <c r="A156" s="36" t="s">
        <v>106</v>
      </c>
      <c r="B156" s="36" t="s">
        <v>72</v>
      </c>
      <c r="C156" s="36" t="s">
        <v>53</v>
      </c>
      <c r="D156" s="36" t="s">
        <v>105</v>
      </c>
      <c r="E156" s="36" t="s">
        <v>10</v>
      </c>
      <c r="F156" s="38">
        <v>713.7</v>
      </c>
      <c r="G156" s="7">
        <v>2360.98</v>
      </c>
      <c r="H156" s="50">
        <v>713.7</v>
      </c>
      <c r="I156" s="51">
        <f t="shared" si="11"/>
        <v>1</v>
      </c>
    </row>
    <row r="157" spans="1:10" ht="15.75" customHeight="1" outlineLevel="1" x14ac:dyDescent="0.3">
      <c r="A157" s="36" t="s">
        <v>106</v>
      </c>
      <c r="B157" s="36" t="s">
        <v>72</v>
      </c>
      <c r="C157" s="36" t="s">
        <v>53</v>
      </c>
      <c r="D157" s="36" t="s">
        <v>105</v>
      </c>
      <c r="E157" s="36" t="s">
        <v>11</v>
      </c>
      <c r="F157" s="38">
        <v>204.4</v>
      </c>
      <c r="G157" s="7">
        <v>712.72</v>
      </c>
      <c r="H157" s="50">
        <v>204.4</v>
      </c>
      <c r="I157" s="51">
        <f t="shared" si="11"/>
        <v>1</v>
      </c>
    </row>
    <row r="158" spans="1:10" outlineLevel="1" x14ac:dyDescent="0.3">
      <c r="A158" s="30" t="s">
        <v>133</v>
      </c>
      <c r="B158" s="30" t="s">
        <v>147</v>
      </c>
      <c r="C158" s="30" t="s">
        <v>134</v>
      </c>
      <c r="D158" s="36"/>
      <c r="E158" s="36"/>
      <c r="F158" s="35">
        <f>F161+F162+F163+F164+F165+F166+F167+F168+F169+F170+F171+F172+F173+F159+F160</f>
        <v>17248.725000000002</v>
      </c>
      <c r="G158" s="18">
        <f t="shared" ref="G158:H158" si="12">G161+G162+G163+G164+G165+G166+G167+G168+G169+G170+G171+G172+G173+G159+G160</f>
        <v>0</v>
      </c>
      <c r="H158" s="35">
        <f t="shared" si="12"/>
        <v>15363.300000000001</v>
      </c>
      <c r="I158" s="47">
        <f t="shared" si="11"/>
        <v>0.89069192070718262</v>
      </c>
      <c r="J158" s="22"/>
    </row>
    <row r="159" spans="1:10" ht="32.25" outlineLevel="1" x14ac:dyDescent="0.3">
      <c r="A159" s="36" t="s">
        <v>86</v>
      </c>
      <c r="B159" s="36" t="s">
        <v>147</v>
      </c>
      <c r="C159" s="36" t="s">
        <v>45</v>
      </c>
      <c r="D159" s="36" t="s">
        <v>165</v>
      </c>
      <c r="E159" s="36" t="s">
        <v>16</v>
      </c>
      <c r="F159" s="38">
        <v>30.75</v>
      </c>
      <c r="G159" s="6"/>
      <c r="H159" s="38">
        <v>31.7</v>
      </c>
      <c r="I159" s="57">
        <f t="shared" si="11"/>
        <v>1.0308943089430893</v>
      </c>
    </row>
    <row r="160" spans="1:10" ht="32.25" outlineLevel="1" x14ac:dyDescent="0.3">
      <c r="A160" s="36" t="s">
        <v>86</v>
      </c>
      <c r="B160" s="36" t="s">
        <v>147</v>
      </c>
      <c r="C160" s="36" t="s">
        <v>45</v>
      </c>
      <c r="D160" s="36" t="s">
        <v>85</v>
      </c>
      <c r="E160" s="36" t="s">
        <v>16</v>
      </c>
      <c r="F160" s="38">
        <v>7.5</v>
      </c>
      <c r="G160" s="6"/>
      <c r="H160" s="38">
        <v>0</v>
      </c>
      <c r="I160" s="57">
        <f t="shared" si="11"/>
        <v>0</v>
      </c>
    </row>
    <row r="161" spans="1:9" ht="48" outlineLevel="1" x14ac:dyDescent="0.3">
      <c r="A161" s="36" t="s">
        <v>42</v>
      </c>
      <c r="B161" s="36" t="s">
        <v>147</v>
      </c>
      <c r="C161" s="36" t="s">
        <v>56</v>
      </c>
      <c r="D161" s="36" t="s">
        <v>57</v>
      </c>
      <c r="E161" s="36" t="s">
        <v>43</v>
      </c>
      <c r="F161" s="38">
        <v>8493.5499999999993</v>
      </c>
      <c r="G161" s="6"/>
      <c r="H161" s="38">
        <v>8298.5</v>
      </c>
      <c r="I161" s="51">
        <f t="shared" si="11"/>
        <v>0.97703551518505227</v>
      </c>
    </row>
    <row r="162" spans="1:9" ht="48" outlineLevel="1" x14ac:dyDescent="0.3">
      <c r="A162" s="36" t="s">
        <v>42</v>
      </c>
      <c r="B162" s="36" t="s">
        <v>147</v>
      </c>
      <c r="C162" s="36" t="s">
        <v>56</v>
      </c>
      <c r="D162" s="36" t="s">
        <v>57</v>
      </c>
      <c r="E162" s="36" t="s">
        <v>58</v>
      </c>
      <c r="F162" s="38">
        <v>265</v>
      </c>
      <c r="G162" s="6"/>
      <c r="H162" s="38">
        <v>210</v>
      </c>
      <c r="I162" s="51">
        <f t="shared" si="11"/>
        <v>0.79245283018867929</v>
      </c>
    </row>
    <row r="163" spans="1:9" ht="48" outlineLevel="1" x14ac:dyDescent="0.3">
      <c r="A163" s="36" t="s">
        <v>42</v>
      </c>
      <c r="B163" s="36" t="s">
        <v>147</v>
      </c>
      <c r="C163" s="36" t="s">
        <v>56</v>
      </c>
      <c r="D163" s="36" t="s">
        <v>57</v>
      </c>
      <c r="E163" s="36" t="s">
        <v>59</v>
      </c>
      <c r="F163" s="38">
        <v>378.75</v>
      </c>
      <c r="G163" s="6"/>
      <c r="H163" s="38">
        <v>635.70000000000005</v>
      </c>
      <c r="I163" s="51">
        <f t="shared" si="11"/>
        <v>1.6784158415841586</v>
      </c>
    </row>
    <row r="164" spans="1:9" ht="48" outlineLevel="1" x14ac:dyDescent="0.3">
      <c r="A164" s="36" t="s">
        <v>42</v>
      </c>
      <c r="B164" s="36" t="s">
        <v>147</v>
      </c>
      <c r="C164" s="36" t="s">
        <v>56</v>
      </c>
      <c r="D164" s="36" t="s">
        <v>57</v>
      </c>
      <c r="E164" s="36" t="s">
        <v>44</v>
      </c>
      <c r="F164" s="38">
        <v>2566.375</v>
      </c>
      <c r="G164" s="6"/>
      <c r="H164" s="38">
        <v>2510.4</v>
      </c>
      <c r="I164" s="51">
        <f t="shared" si="11"/>
        <v>0.97818907992791393</v>
      </c>
    </row>
    <row r="165" spans="1:9" ht="48" outlineLevel="1" x14ac:dyDescent="0.3">
      <c r="A165" s="36" t="s">
        <v>42</v>
      </c>
      <c r="B165" s="36" t="s">
        <v>147</v>
      </c>
      <c r="C165" s="36" t="s">
        <v>56</v>
      </c>
      <c r="D165" s="36" t="s">
        <v>57</v>
      </c>
      <c r="E165" s="36" t="s">
        <v>16</v>
      </c>
      <c r="F165" s="38">
        <v>2677.25</v>
      </c>
      <c r="G165" s="6"/>
      <c r="H165" s="38">
        <v>1204.2</v>
      </c>
      <c r="I165" s="51">
        <f t="shared" si="11"/>
        <v>0.44978989634886546</v>
      </c>
    </row>
    <row r="166" spans="1:9" outlineLevel="1" x14ac:dyDescent="0.3">
      <c r="A166" s="36" t="s">
        <v>182</v>
      </c>
      <c r="B166" s="36" t="s">
        <v>147</v>
      </c>
      <c r="C166" s="36" t="s">
        <v>56</v>
      </c>
      <c r="D166" s="36" t="s">
        <v>57</v>
      </c>
      <c r="E166" s="36" t="s">
        <v>169</v>
      </c>
      <c r="F166" s="38">
        <v>1065.575</v>
      </c>
      <c r="G166" s="6"/>
      <c r="H166" s="38">
        <v>1598.4</v>
      </c>
      <c r="I166" s="51">
        <f t="shared" si="11"/>
        <v>1.5000351922670858</v>
      </c>
    </row>
    <row r="167" spans="1:9" ht="48" outlineLevel="1" x14ac:dyDescent="0.3">
      <c r="A167" s="36" t="s">
        <v>42</v>
      </c>
      <c r="B167" s="36" t="s">
        <v>147</v>
      </c>
      <c r="C167" s="36" t="s">
        <v>56</v>
      </c>
      <c r="D167" s="36" t="s">
        <v>57</v>
      </c>
      <c r="E167" s="36" t="s">
        <v>17</v>
      </c>
      <c r="F167" s="38">
        <v>481.25</v>
      </c>
      <c r="G167" s="6"/>
      <c r="H167" s="38"/>
      <c r="I167" s="51">
        <f t="shared" si="11"/>
        <v>0</v>
      </c>
    </row>
    <row r="168" spans="1:9" ht="48" outlineLevel="1" x14ac:dyDescent="0.3">
      <c r="A168" s="36" t="s">
        <v>42</v>
      </c>
      <c r="B168" s="36" t="s">
        <v>147</v>
      </c>
      <c r="C168" s="36" t="s">
        <v>56</v>
      </c>
      <c r="D168" s="36" t="s">
        <v>57</v>
      </c>
      <c r="E168" s="36" t="s">
        <v>18</v>
      </c>
      <c r="F168" s="38">
        <v>1.25</v>
      </c>
      <c r="G168" s="6"/>
      <c r="H168" s="38"/>
      <c r="I168" s="51">
        <f t="shared" si="11"/>
        <v>0</v>
      </c>
    </row>
    <row r="169" spans="1:9" ht="78.75" customHeight="1" outlineLevel="1" x14ac:dyDescent="0.3">
      <c r="A169" s="36" t="s">
        <v>148</v>
      </c>
      <c r="B169" s="36" t="s">
        <v>147</v>
      </c>
      <c r="C169" s="36" t="s">
        <v>60</v>
      </c>
      <c r="D169" s="36" t="s">
        <v>61</v>
      </c>
      <c r="E169" s="36" t="s">
        <v>27</v>
      </c>
      <c r="F169" s="38">
        <v>245</v>
      </c>
      <c r="G169" s="7"/>
      <c r="H169" s="50">
        <v>15</v>
      </c>
      <c r="I169" s="51">
        <f t="shared" si="11"/>
        <v>6.1224489795918366E-2</v>
      </c>
    </row>
    <row r="170" spans="1:9" ht="48" outlineLevel="1" x14ac:dyDescent="0.3">
      <c r="A170" s="36" t="s">
        <v>9</v>
      </c>
      <c r="B170" s="36" t="s">
        <v>147</v>
      </c>
      <c r="C170" s="36" t="s">
        <v>62</v>
      </c>
      <c r="D170" s="36" t="s">
        <v>63</v>
      </c>
      <c r="E170" s="36" t="s">
        <v>10</v>
      </c>
      <c r="F170" s="38">
        <v>509.77499999999998</v>
      </c>
      <c r="G170" s="7"/>
      <c r="H170" s="50">
        <v>564.1</v>
      </c>
      <c r="I170" s="51">
        <f t="shared" si="11"/>
        <v>1.1065666225295474</v>
      </c>
    </row>
    <row r="171" spans="1:9" ht="48" outlineLevel="1" x14ac:dyDescent="0.3">
      <c r="A171" s="36" t="s">
        <v>9</v>
      </c>
      <c r="B171" s="36" t="s">
        <v>147</v>
      </c>
      <c r="C171" s="36" t="s">
        <v>62</v>
      </c>
      <c r="D171" s="36" t="s">
        <v>63</v>
      </c>
      <c r="E171" s="36" t="s">
        <v>11</v>
      </c>
      <c r="F171" s="38">
        <v>152.69999999999999</v>
      </c>
      <c r="G171" s="7"/>
      <c r="H171" s="50">
        <v>168.4</v>
      </c>
      <c r="I171" s="51">
        <f t="shared" si="11"/>
        <v>1.102815979043877</v>
      </c>
    </row>
    <row r="172" spans="1:9" ht="48" outlineLevel="1" x14ac:dyDescent="0.3">
      <c r="A172" s="36" t="s">
        <v>9</v>
      </c>
      <c r="B172" s="36" t="s">
        <v>147</v>
      </c>
      <c r="C172" s="36" t="s">
        <v>62</v>
      </c>
      <c r="D172" s="36" t="s">
        <v>63</v>
      </c>
      <c r="E172" s="36" t="s">
        <v>16</v>
      </c>
      <c r="F172" s="38">
        <v>371.5</v>
      </c>
      <c r="G172" s="7"/>
      <c r="H172" s="50">
        <v>126.9</v>
      </c>
      <c r="I172" s="51">
        <f t="shared" si="11"/>
        <v>0.34158815612382237</v>
      </c>
    </row>
    <row r="173" spans="1:9" ht="41.25" customHeight="1" outlineLevel="1" x14ac:dyDescent="0.3">
      <c r="A173" s="36" t="s">
        <v>9</v>
      </c>
      <c r="B173" s="36" t="s">
        <v>147</v>
      </c>
      <c r="C173" s="36" t="s">
        <v>62</v>
      </c>
      <c r="D173" s="36" t="s">
        <v>63</v>
      </c>
      <c r="E173" s="36" t="s">
        <v>17</v>
      </c>
      <c r="F173" s="38">
        <v>2.5</v>
      </c>
      <c r="G173" s="7"/>
      <c r="H173" s="50">
        <v>0</v>
      </c>
      <c r="I173" s="51">
        <f t="shared" si="11"/>
        <v>0</v>
      </c>
    </row>
    <row r="174" spans="1:9" ht="31.5" customHeight="1" outlineLevel="1" x14ac:dyDescent="0.3">
      <c r="A174" s="30" t="s">
        <v>199</v>
      </c>
      <c r="B174" s="36" t="s">
        <v>193</v>
      </c>
      <c r="C174" s="36"/>
      <c r="D174" s="36"/>
      <c r="E174" s="36"/>
      <c r="F174" s="35">
        <f>F175+F176+F177</f>
        <v>1013.25</v>
      </c>
      <c r="G174" s="19">
        <f t="shared" ref="G174:H174" si="13">G175+G176+G177</f>
        <v>0</v>
      </c>
      <c r="H174" s="35">
        <f t="shared" si="13"/>
        <v>442.6</v>
      </c>
      <c r="I174" s="47">
        <f t="shared" si="11"/>
        <v>0.43681223784850731</v>
      </c>
    </row>
    <row r="175" spans="1:9" ht="41.25" customHeight="1" outlineLevel="1" x14ac:dyDescent="0.3">
      <c r="A175" s="36" t="s">
        <v>9</v>
      </c>
      <c r="B175" s="36" t="s">
        <v>193</v>
      </c>
      <c r="C175" s="36" t="s">
        <v>38</v>
      </c>
      <c r="D175" s="36" t="s">
        <v>39</v>
      </c>
      <c r="E175" s="36" t="s">
        <v>10</v>
      </c>
      <c r="F175" s="38">
        <v>682.22500000000002</v>
      </c>
      <c r="G175" s="7"/>
      <c r="H175" s="50">
        <v>322.7</v>
      </c>
      <c r="I175" s="51">
        <f t="shared" si="11"/>
        <v>0.47301110337498625</v>
      </c>
    </row>
    <row r="176" spans="1:9" ht="41.25" customHeight="1" outlineLevel="1" x14ac:dyDescent="0.3">
      <c r="A176" s="36" t="s">
        <v>9</v>
      </c>
      <c r="B176" s="36" t="s">
        <v>193</v>
      </c>
      <c r="C176" s="36" t="s">
        <v>38</v>
      </c>
      <c r="D176" s="36" t="s">
        <v>39</v>
      </c>
      <c r="E176" s="36" t="s">
        <v>11</v>
      </c>
      <c r="F176" s="38">
        <v>206.02500000000001</v>
      </c>
      <c r="G176" s="7"/>
      <c r="H176" s="50">
        <v>97.4</v>
      </c>
      <c r="I176" s="51">
        <f t="shared" si="11"/>
        <v>0.47275816041742508</v>
      </c>
    </row>
    <row r="177" spans="1:9" ht="47.25" customHeight="1" outlineLevel="1" x14ac:dyDescent="0.3">
      <c r="A177" s="36" t="s">
        <v>9</v>
      </c>
      <c r="B177" s="36" t="s">
        <v>193</v>
      </c>
      <c r="C177" s="36" t="s">
        <v>38</v>
      </c>
      <c r="D177" s="36" t="s">
        <v>39</v>
      </c>
      <c r="E177" s="36" t="s">
        <v>16</v>
      </c>
      <c r="F177" s="38">
        <v>125</v>
      </c>
      <c r="G177" s="7"/>
      <c r="H177" s="50">
        <v>22.5</v>
      </c>
      <c r="I177" s="51">
        <f t="shared" si="11"/>
        <v>0.18</v>
      </c>
    </row>
    <row r="178" spans="1:9" x14ac:dyDescent="0.3">
      <c r="A178" s="30" t="s">
        <v>145</v>
      </c>
      <c r="B178" s="30" t="s">
        <v>107</v>
      </c>
      <c r="C178" s="30"/>
      <c r="D178" s="30"/>
      <c r="E178" s="30"/>
      <c r="F178" s="35">
        <f>F179+F180+F181+F182+F183+F184+F185</f>
        <v>18414.649999999998</v>
      </c>
      <c r="G178" s="18">
        <f t="shared" ref="G178:H178" si="14">G179+G180+G181+G182+G183+G184+G185</f>
        <v>38544.65</v>
      </c>
      <c r="H178" s="35">
        <f t="shared" si="14"/>
        <v>4212.8999999999996</v>
      </c>
      <c r="I178" s="47">
        <f t="shared" si="11"/>
        <v>0.22877980303725567</v>
      </c>
    </row>
    <row r="179" spans="1:9" ht="48" outlineLevel="1" x14ac:dyDescent="0.3">
      <c r="A179" s="36" t="s">
        <v>9</v>
      </c>
      <c r="B179" s="36" t="s">
        <v>107</v>
      </c>
      <c r="C179" s="36" t="s">
        <v>65</v>
      </c>
      <c r="D179" s="36" t="s">
        <v>108</v>
      </c>
      <c r="E179" s="36" t="s">
        <v>10</v>
      </c>
      <c r="F179" s="38">
        <v>1554.05</v>
      </c>
      <c r="G179" s="7">
        <v>4598.59</v>
      </c>
      <c r="H179" s="50">
        <v>1198.3</v>
      </c>
      <c r="I179" s="51">
        <f t="shared" si="11"/>
        <v>0.77108201151829092</v>
      </c>
    </row>
    <row r="180" spans="1:9" ht="48" outlineLevel="1" x14ac:dyDescent="0.3">
      <c r="A180" s="36" t="s">
        <v>9</v>
      </c>
      <c r="B180" s="36" t="s">
        <v>107</v>
      </c>
      <c r="C180" s="36" t="s">
        <v>65</v>
      </c>
      <c r="D180" s="36" t="s">
        <v>108</v>
      </c>
      <c r="E180" s="36" t="s">
        <v>15</v>
      </c>
      <c r="F180" s="38">
        <v>8.75</v>
      </c>
      <c r="G180" s="7">
        <v>26.4</v>
      </c>
      <c r="H180" s="50">
        <v>3.9</v>
      </c>
      <c r="I180" s="51">
        <f t="shared" si="11"/>
        <v>0.44571428571428573</v>
      </c>
    </row>
    <row r="181" spans="1:9" ht="48" outlineLevel="1" x14ac:dyDescent="0.3">
      <c r="A181" s="36" t="s">
        <v>9</v>
      </c>
      <c r="B181" s="36" t="s">
        <v>107</v>
      </c>
      <c r="C181" s="36" t="s">
        <v>65</v>
      </c>
      <c r="D181" s="36" t="s">
        <v>108</v>
      </c>
      <c r="E181" s="36" t="s">
        <v>11</v>
      </c>
      <c r="F181" s="38">
        <v>469.32499999999999</v>
      </c>
      <c r="G181" s="7">
        <v>1388.78</v>
      </c>
      <c r="H181" s="50">
        <v>348.3</v>
      </c>
      <c r="I181" s="51">
        <f t="shared" si="11"/>
        <v>0.74212965429073674</v>
      </c>
    </row>
    <row r="182" spans="1:9" ht="48" outlineLevel="1" x14ac:dyDescent="0.3">
      <c r="A182" s="36" t="s">
        <v>181</v>
      </c>
      <c r="B182" s="36" t="s">
        <v>107</v>
      </c>
      <c r="C182" s="36" t="s">
        <v>65</v>
      </c>
      <c r="D182" s="36" t="s">
        <v>108</v>
      </c>
      <c r="E182" s="36" t="s">
        <v>168</v>
      </c>
      <c r="F182" s="38">
        <v>71.25</v>
      </c>
      <c r="G182" s="7">
        <v>213.75</v>
      </c>
      <c r="H182" s="50">
        <v>41.5</v>
      </c>
      <c r="I182" s="51">
        <f t="shared" si="11"/>
        <v>0.58245614035087723</v>
      </c>
    </row>
    <row r="183" spans="1:9" ht="48" outlineLevel="1" x14ac:dyDescent="0.3">
      <c r="A183" s="36" t="s">
        <v>9</v>
      </c>
      <c r="B183" s="36" t="s">
        <v>107</v>
      </c>
      <c r="C183" s="36" t="s">
        <v>65</v>
      </c>
      <c r="D183" s="36" t="s">
        <v>108</v>
      </c>
      <c r="E183" s="36" t="s">
        <v>16</v>
      </c>
      <c r="F183" s="38">
        <v>699.35</v>
      </c>
      <c r="G183" s="7">
        <v>1904.79</v>
      </c>
      <c r="H183" s="50">
        <v>120.9</v>
      </c>
      <c r="I183" s="51">
        <f t="shared" si="11"/>
        <v>0.17287481232573104</v>
      </c>
    </row>
    <row r="184" spans="1:9" ht="48" outlineLevel="1" x14ac:dyDescent="0.3">
      <c r="A184" s="36" t="s">
        <v>9</v>
      </c>
      <c r="B184" s="36" t="s">
        <v>107</v>
      </c>
      <c r="C184" s="36" t="s">
        <v>65</v>
      </c>
      <c r="D184" s="36" t="s">
        <v>108</v>
      </c>
      <c r="E184" s="36" t="s">
        <v>17</v>
      </c>
      <c r="F184" s="38">
        <v>8.75</v>
      </c>
      <c r="G184" s="7">
        <v>22.5</v>
      </c>
      <c r="H184" s="50">
        <v>0</v>
      </c>
      <c r="I184" s="51">
        <f t="shared" si="11"/>
        <v>0</v>
      </c>
    </row>
    <row r="185" spans="1:9" ht="32.25" outlineLevel="1" x14ac:dyDescent="0.3">
      <c r="A185" s="36" t="s">
        <v>113</v>
      </c>
      <c r="B185" s="36" t="s">
        <v>107</v>
      </c>
      <c r="C185" s="36" t="s">
        <v>112</v>
      </c>
      <c r="D185" s="36" t="s">
        <v>180</v>
      </c>
      <c r="E185" s="36" t="s">
        <v>114</v>
      </c>
      <c r="F185" s="38">
        <v>15603.174999999999</v>
      </c>
      <c r="G185" s="7">
        <v>30389.84</v>
      </c>
      <c r="H185" s="50">
        <v>2500</v>
      </c>
      <c r="I185" s="51">
        <f t="shared" si="11"/>
        <v>0.16022380060468464</v>
      </c>
    </row>
  </sheetData>
  <mergeCells count="2">
    <mergeCell ref="D1:M3"/>
    <mergeCell ref="A4:H4"/>
  </mergeCells>
  <pageMargins left="0.25" right="0.25" top="0.75" bottom="0.75" header="0.3" footer="0.3"/>
  <pageSetup paperSize="9" orientation="portrait" r:id="rId1"/>
  <headerFooter alignWithMargins="0">
    <oddFooter>&amp;C&amp;"Times New Roman"&amp;10Бюджет Чегемского муниципального района Кабардино-Балкарской Республики&amp;L&amp;R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Гелястанов</dc:creator>
  <dc:description>POI HSSF rep:2.45.0.101</dc:description>
  <cp:lastModifiedBy>User</cp:lastModifiedBy>
  <cp:lastPrinted>2022-04-12T07:51:24Z</cp:lastPrinted>
  <dcterms:created xsi:type="dcterms:W3CDTF">2018-07-03T12:29:46Z</dcterms:created>
  <dcterms:modified xsi:type="dcterms:W3CDTF">2022-04-13T12:56:21Z</dcterms:modified>
</cp:coreProperties>
</file>