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ЕЛЯСТАНОВ\Desktop\Моя папка\Бюджет 2024\Исполнение 1 кв. 2024\"/>
    </mc:Choice>
  </mc:AlternateContent>
  <xr:revisionPtr revIDLastSave="0" documentId="13_ncr:1_{B469237A-081E-4E4C-A4AB-E48963C34D5C}" xr6:coauthVersionLast="45" xr6:coauthVersionMax="45" xr10:uidLastSave="{00000000-0000-0000-0000-000000000000}"/>
  <bookViews>
    <workbookView xWindow="-120" yWindow="-120" windowWidth="38640" windowHeight="15840" xr2:uid="{00000000-000D-0000-FFFF-FFFF00000000}"/>
  </bookViews>
  <sheets>
    <sheet name="Бюджет" sheetId="1" r:id="rId1"/>
  </sheets>
  <definedNames>
    <definedName name="_xlnm._FilterDatabase" localSheetId="0" hidden="1">Бюджет!$B$6:$I$247</definedName>
    <definedName name="APPT" localSheetId="0">Бюджет!$B$14</definedName>
    <definedName name="FIO" localSheetId="0">Бюджет!$G$14</definedName>
    <definedName name="LAST_CELL" localSheetId="0">Бюджет!$K$252</definedName>
    <definedName name="SIGN" localSheetId="0">Бюджет!$B$14:$I$15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80" i="1" l="1"/>
  <c r="F237" i="1"/>
  <c r="G237" i="1"/>
  <c r="H237" i="1"/>
  <c r="I226" i="1"/>
  <c r="G224" i="1"/>
  <c r="H224" i="1"/>
  <c r="F224" i="1"/>
  <c r="I236" i="1"/>
  <c r="I235" i="1"/>
  <c r="I234" i="1"/>
  <c r="G201" i="1"/>
  <c r="H201" i="1"/>
  <c r="F201" i="1"/>
  <c r="I220" i="1"/>
  <c r="I209" i="1"/>
  <c r="I211" i="1"/>
  <c r="I207" i="1"/>
  <c r="I187" i="1"/>
  <c r="I186" i="1"/>
  <c r="I170" i="1"/>
  <c r="I157" i="1"/>
  <c r="I158" i="1"/>
  <c r="G111" i="1"/>
  <c r="H111" i="1"/>
  <c r="F111" i="1"/>
  <c r="G90" i="1"/>
  <c r="H90" i="1"/>
  <c r="F90" i="1"/>
  <c r="G72" i="1"/>
  <c r="H72" i="1"/>
  <c r="F72" i="1"/>
  <c r="I80" i="1"/>
  <c r="I74" i="1"/>
  <c r="G66" i="1"/>
  <c r="H66" i="1"/>
  <c r="F66" i="1"/>
  <c r="I71" i="1"/>
  <c r="I16" i="1" l="1"/>
  <c r="G61" i="1"/>
  <c r="H61" i="1"/>
  <c r="F61" i="1"/>
  <c r="G53" i="1"/>
  <c r="H53" i="1"/>
  <c r="F53" i="1"/>
  <c r="I54" i="1"/>
  <c r="I19" i="1"/>
  <c r="I18" i="1"/>
  <c r="I53" i="1" l="1"/>
  <c r="G120" i="1"/>
  <c r="H120" i="1"/>
  <c r="F120" i="1"/>
  <c r="I225" i="1"/>
  <c r="I191" i="1"/>
  <c r="I188" i="1"/>
  <c r="I189" i="1"/>
  <c r="I190" i="1"/>
  <c r="I185" i="1"/>
  <c r="I160" i="1"/>
  <c r="I161" i="1"/>
  <c r="I162" i="1"/>
  <c r="I163" i="1"/>
  <c r="I138" i="1"/>
  <c r="G82" i="1"/>
  <c r="H82" i="1"/>
  <c r="F82" i="1"/>
  <c r="I89" i="1"/>
  <c r="I246" i="1" l="1"/>
  <c r="I233" i="1"/>
  <c r="I232" i="1"/>
  <c r="I219" i="1"/>
  <c r="I218" i="1"/>
  <c r="I183" i="1"/>
  <c r="I117" i="1" l="1"/>
  <c r="I114" i="1"/>
  <c r="I102" i="1"/>
  <c r="I101" i="1"/>
  <c r="G9" i="1"/>
  <c r="H9" i="1"/>
  <c r="F9" i="1"/>
  <c r="G40" i="1"/>
  <c r="H40" i="1"/>
  <c r="F40" i="1"/>
  <c r="G47" i="1"/>
  <c r="H47" i="1"/>
  <c r="F47" i="1"/>
  <c r="G58" i="1"/>
  <c r="H58" i="1"/>
  <c r="F58" i="1"/>
  <c r="I51" i="1"/>
  <c r="I52" i="1"/>
  <c r="I111" i="1" l="1"/>
  <c r="I112" i="1"/>
  <c r="I113" i="1"/>
  <c r="I115" i="1"/>
  <c r="I116" i="1"/>
  <c r="I245" i="1"/>
  <c r="I126" i="1" l="1"/>
  <c r="G104" i="1"/>
  <c r="G81" i="1" s="1"/>
  <c r="H104" i="1"/>
  <c r="H81" i="1" s="1"/>
  <c r="F104" i="1"/>
  <c r="F81" i="1" s="1"/>
  <c r="I110" i="1"/>
  <c r="I106" i="1"/>
  <c r="I34" i="1" l="1"/>
  <c r="I11" i="1"/>
  <c r="I222" i="1" l="1"/>
  <c r="I230" i="1" l="1"/>
  <c r="I231" i="1"/>
  <c r="I227" i="1"/>
  <c r="I173" i="1"/>
  <c r="I174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23" i="1"/>
  <c r="I124" i="1"/>
  <c r="I125" i="1"/>
  <c r="I127" i="1"/>
  <c r="I128" i="1"/>
  <c r="I129" i="1"/>
  <c r="I130" i="1"/>
  <c r="I131" i="1"/>
  <c r="I132" i="1"/>
  <c r="I133" i="1"/>
  <c r="I39" i="1"/>
  <c r="I199" i="1" l="1"/>
  <c r="F177" i="1"/>
  <c r="I228" i="1" l="1"/>
  <c r="I229" i="1"/>
  <c r="I184" i="1" l="1"/>
  <c r="G45" i="1" l="1"/>
  <c r="H45" i="1"/>
  <c r="F45" i="1"/>
  <c r="I56" i="1"/>
  <c r="I61" i="1" l="1"/>
  <c r="G165" i="1"/>
  <c r="H165" i="1"/>
  <c r="F165" i="1"/>
  <c r="I202" i="1" l="1"/>
  <c r="I108" i="1" l="1"/>
  <c r="I109" i="1"/>
  <c r="I192" i="1" l="1"/>
  <c r="I95" i="1"/>
  <c r="I91" i="1"/>
  <c r="I22" i="1"/>
  <c r="I23" i="1"/>
  <c r="I24" i="1"/>
  <c r="I25" i="1"/>
  <c r="I90" i="1" l="1"/>
  <c r="I178" i="1" l="1"/>
  <c r="I75" i="1" l="1"/>
  <c r="I35" i="1"/>
  <c r="I242" i="1" l="1"/>
  <c r="I208" i="1"/>
  <c r="I210" i="1"/>
  <c r="I193" i="1"/>
  <c r="I171" i="1"/>
  <c r="I168" i="1"/>
  <c r="G139" i="1"/>
  <c r="H139" i="1"/>
  <c r="F139" i="1"/>
  <c r="I164" i="1"/>
  <c r="I155" i="1"/>
  <c r="I136" i="1"/>
  <c r="I135" i="1"/>
  <c r="I134" i="1"/>
  <c r="I86" i="1"/>
  <c r="I57" i="1"/>
  <c r="I48" i="1"/>
  <c r="I26" i="1"/>
  <c r="I27" i="1"/>
  <c r="I28" i="1"/>
  <c r="I21" i="1"/>
  <c r="I17" i="1"/>
  <c r="I216" i="1" l="1"/>
  <c r="I97" i="1"/>
  <c r="I59" i="1"/>
  <c r="I49" i="1"/>
  <c r="I41" i="1"/>
  <c r="I240" i="1" l="1"/>
  <c r="I205" i="1"/>
  <c r="I46" i="1"/>
  <c r="G181" i="1" l="1"/>
  <c r="H181" i="1"/>
  <c r="F181" i="1"/>
  <c r="G195" i="1"/>
  <c r="H195" i="1"/>
  <c r="F195" i="1"/>
  <c r="I175" i="1"/>
  <c r="I140" i="1"/>
  <c r="G8" i="1"/>
  <c r="H8" i="1"/>
  <c r="F8" i="1"/>
  <c r="I29" i="1"/>
  <c r="I40" i="1" l="1"/>
  <c r="I203" i="1"/>
  <c r="I204" i="1"/>
  <c r="I206" i="1"/>
  <c r="I212" i="1"/>
  <c r="I213" i="1"/>
  <c r="I93" i="1"/>
  <c r="I120" i="1" l="1"/>
  <c r="I73" i="1"/>
  <c r="I76" i="1"/>
  <c r="I77" i="1"/>
  <c r="I78" i="1"/>
  <c r="I79" i="1"/>
  <c r="I215" i="1"/>
  <c r="I217" i="1"/>
  <c r="I221" i="1"/>
  <c r="I223" i="1"/>
  <c r="I72" i="1" l="1"/>
  <c r="I169" i="1"/>
  <c r="I172" i="1"/>
  <c r="G177" i="1"/>
  <c r="H177" i="1"/>
  <c r="F179" i="1"/>
  <c r="F118" i="1" s="1"/>
  <c r="G179" i="1"/>
  <c r="H179" i="1"/>
  <c r="G118" i="1" l="1"/>
  <c r="H118" i="1"/>
  <c r="I177" i="1"/>
  <c r="I179" i="1"/>
  <c r="I36" i="1" l="1"/>
  <c r="I31" i="1"/>
  <c r="I47" i="1" l="1"/>
  <c r="I100" i="1"/>
  <c r="I88" i="1"/>
  <c r="G65" i="1" l="1"/>
  <c r="I32" i="1"/>
  <c r="F65" i="1" l="1"/>
  <c r="H65" i="1"/>
  <c r="H7" i="1" l="1"/>
  <c r="G7" i="1"/>
  <c r="I66" i="1"/>
  <c r="I33" i="1"/>
  <c r="I44" i="1"/>
  <c r="I67" i="1"/>
  <c r="I94" i="1"/>
  <c r="I105" i="1"/>
  <c r="I200" i="1"/>
  <c r="I237" i="1"/>
  <c r="I238" i="1"/>
  <c r="I239" i="1"/>
  <c r="I243" i="1"/>
  <c r="I244" i="1"/>
  <c r="I247" i="1"/>
  <c r="I10" i="1"/>
  <c r="I12" i="1"/>
  <c r="I13" i="1"/>
  <c r="I14" i="1"/>
  <c r="I15" i="1"/>
  <c r="I20" i="1"/>
  <c r="I30" i="1"/>
  <c r="I37" i="1"/>
  <c r="I38" i="1"/>
  <c r="I42" i="1"/>
  <c r="I43" i="1"/>
  <c r="I50" i="1"/>
  <c r="I55" i="1"/>
  <c r="I63" i="1"/>
  <c r="I64" i="1"/>
  <c r="I65" i="1"/>
  <c r="I68" i="1"/>
  <c r="I69" i="1"/>
  <c r="I70" i="1"/>
  <c r="I83" i="1"/>
  <c r="I84" i="1"/>
  <c r="I85" i="1"/>
  <c r="I87" i="1"/>
  <c r="I92" i="1"/>
  <c r="I96" i="1"/>
  <c r="I98" i="1"/>
  <c r="I99" i="1"/>
  <c r="I107" i="1"/>
  <c r="I121" i="1"/>
  <c r="I137" i="1"/>
  <c r="I141" i="1"/>
  <c r="I142" i="1"/>
  <c r="I156" i="1"/>
  <c r="I159" i="1"/>
  <c r="I166" i="1"/>
  <c r="I167" i="1"/>
  <c r="I180" i="1"/>
  <c r="I182" i="1"/>
  <c r="I194" i="1"/>
  <c r="I196" i="1"/>
  <c r="I197" i="1"/>
  <c r="I198" i="1"/>
  <c r="I58" i="1" l="1"/>
  <c r="I45" i="1"/>
  <c r="I195" i="1"/>
  <c r="I181" i="1"/>
  <c r="I62" i="1"/>
  <c r="I122" i="1"/>
  <c r="I60" i="1"/>
  <c r="I104" i="1" l="1"/>
  <c r="I81" i="1"/>
  <c r="I8" i="1"/>
  <c r="I82" i="1"/>
  <c r="I139" i="1"/>
  <c r="I9" i="1"/>
  <c r="I165" i="1" l="1"/>
  <c r="I176" i="1"/>
  <c r="I118" i="1" l="1"/>
  <c r="I201" i="1" l="1"/>
  <c r="I224" i="1"/>
  <c r="F7" i="1"/>
  <c r="I7" i="1" s="1"/>
</calcChain>
</file>

<file path=xl/sharedStrings.xml><?xml version="1.0" encoding="utf-8"?>
<sst xmlns="http://schemas.openxmlformats.org/spreadsheetml/2006/main" count="1151" uniqueCount="246">
  <si>
    <t>КВСР</t>
  </si>
  <si>
    <t>КФСР</t>
  </si>
  <si>
    <t>КЦСР</t>
  </si>
  <si>
    <t>Наименование КЦСР</t>
  </si>
  <si>
    <t>КВР</t>
  </si>
  <si>
    <t>Ассигнования 2018 год</t>
  </si>
  <si>
    <t>803</t>
  </si>
  <si>
    <t>0103</t>
  </si>
  <si>
    <t>Расходы на обеспечение функций государственных органов, в том числе территориальных органов</t>
  </si>
  <si>
    <t>121</t>
  </si>
  <si>
    <t>129</t>
  </si>
  <si>
    <t>0104</t>
  </si>
  <si>
    <t>7820090019</t>
  </si>
  <si>
    <t>122</t>
  </si>
  <si>
    <t>244</t>
  </si>
  <si>
    <t>851</t>
  </si>
  <si>
    <t>852</t>
  </si>
  <si>
    <t>853</t>
  </si>
  <si>
    <t>0113</t>
  </si>
  <si>
    <t>1540199998</t>
  </si>
  <si>
    <t>Реализация мероприятий программы</t>
  </si>
  <si>
    <t>15Г0099998</t>
  </si>
  <si>
    <t>71000Н0730</t>
  </si>
  <si>
    <t>Осуществление выплат Почетным гражданам муниципальных образований</t>
  </si>
  <si>
    <t>330</t>
  </si>
  <si>
    <t>7710092794</t>
  </si>
  <si>
    <t>Взнос в Ассоциацию "Совет муниципальных образований КБР"</t>
  </si>
  <si>
    <t>9990059300</t>
  </si>
  <si>
    <t>Осуществление переданных органам местного самоуправления в соответствии со статёй 3 Закона КБР от 29.10.2003 года № 90-РЗ "Об органах записи актов гражданского состояния в КБР" полномочий Российской Федерации на государственную регистрацию актов гражданского состояния</t>
  </si>
  <si>
    <t>9990071210</t>
  </si>
  <si>
    <t>Осуществление переданных муниципальным районам и городским округам в соответствии со статьей 2 Закона Кабардино-Балкарской Республики от 14 апреля 2015 года № 16-РЗ "О наделении органов местного самоуправления муниципальных районов и городских округов отдельными государственными полномочиями по созданию, организации деятельности административных комиссий и по определению перечня должностных лиц органов местного самоуправления, уполномоченных составлять протоколы об административных правонарушениях" полномочий Кабардино-Балкарской Республики по созданию и организации деятельности административных комиссий</t>
  </si>
  <si>
    <t>0405</t>
  </si>
  <si>
    <t>0505</t>
  </si>
  <si>
    <t>0530190019</t>
  </si>
  <si>
    <t>0703</t>
  </si>
  <si>
    <t>0240190059</t>
  </si>
  <si>
    <t>Расходы на обеспечение деятельности (оказание услуг) муниципальных учреждений</t>
  </si>
  <si>
    <t>111</t>
  </si>
  <si>
    <t>119</t>
  </si>
  <si>
    <t>0707</t>
  </si>
  <si>
    <t>Участие в профилактике терроризма и экстремизма, а также в минимизации и (или) ликвидации последствий проявлений терроризма и экстремизма</t>
  </si>
  <si>
    <t>0804</t>
  </si>
  <si>
    <t>1140190019</t>
  </si>
  <si>
    <t>1001</t>
  </si>
  <si>
    <t>71000Н0600</t>
  </si>
  <si>
    <t>Выплата доплат к пенсиям лицам, замещавшим должность муниципальной службы</t>
  </si>
  <si>
    <t>312</t>
  </si>
  <si>
    <t>1006</t>
  </si>
  <si>
    <t>9990070110</t>
  </si>
  <si>
    <t>Содержание комиссий по делам несовершеннолетних и защите их прав</t>
  </si>
  <si>
    <t>1310390059</t>
  </si>
  <si>
    <t>112</t>
  </si>
  <si>
    <t>113</t>
  </si>
  <si>
    <t>1103</t>
  </si>
  <si>
    <t>13201Н0440</t>
  </si>
  <si>
    <t>1105</t>
  </si>
  <si>
    <t>1340290019</t>
  </si>
  <si>
    <t>805</t>
  </si>
  <si>
    <t>0106</t>
  </si>
  <si>
    <t>9390090019</t>
  </si>
  <si>
    <t>857</t>
  </si>
  <si>
    <t>0801</t>
  </si>
  <si>
    <t>1110290059</t>
  </si>
  <si>
    <t>1202</t>
  </si>
  <si>
    <t>2320290059</t>
  </si>
  <si>
    <t>873</t>
  </si>
  <si>
    <t>0701</t>
  </si>
  <si>
    <t>Реализация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(за исключением расходов на содержание зданий и оплату коммунальных услуг, приобретение учебников и учебных пособий, средств обучения, игр, игрушек)</t>
  </si>
  <si>
    <t>0702</t>
  </si>
  <si>
    <t>0220275190</t>
  </si>
  <si>
    <t>Пополнение фондов школьных библиотек образовательных учреждений</t>
  </si>
  <si>
    <t>0220290059</t>
  </si>
  <si>
    <t>0705</t>
  </si>
  <si>
    <t>Субвенция бюджетам муниципальных образований на обеспечение государственных гарантий прав граждан на получение общедоступного и бесплатного дошкольного, начального общего, основного общего, среднего (полного) общего образования, а также дополнительного образования в общеобразовательных учреждениях в соответствии с Федеральным законом от 29.12.2012 года № 273-ФЗ "Об образовании в Российской Федерации" в части дополнительного профессионального образования педагогических работников общего и дошкольного образования</t>
  </si>
  <si>
    <t>0240180070</t>
  </si>
  <si>
    <t>Мероприятия по профилактике незаконного потребления наркотических средств и психотропных веществ, наркомании</t>
  </si>
  <si>
    <t>02401М9400</t>
  </si>
  <si>
    <t>Профилактика безнадзорности и правонарушений несовершеннолетних</t>
  </si>
  <si>
    <t>4620192100</t>
  </si>
  <si>
    <t>Мероприятия в сфере реализации государственной национальной политики</t>
  </si>
  <si>
    <t>0709</t>
  </si>
  <si>
    <t>02403Н0380</t>
  </si>
  <si>
    <t>Премии Главы муниципального образования для поддержки талантливой молодежи</t>
  </si>
  <si>
    <t>1004</t>
  </si>
  <si>
    <t>9990070090</t>
  </si>
  <si>
    <t>Субвенции бюджетам муниципальных образований на выплату ежемесячных денежных выплат опекунам (попечителям), приемным родителям на содержание детей-сирот и детей, оставшихся без попечения родителей</t>
  </si>
  <si>
    <t>323</t>
  </si>
  <si>
    <t>9990070190</t>
  </si>
  <si>
    <t>Субвенции бюджетам муниципальных образований на выплату ежемесячного вознаграждения приемным родителям</t>
  </si>
  <si>
    <t>99900F2600</t>
  </si>
  <si>
    <t>Субвенции на выплату единовременного пособия при всех формах устройства детей, лишенных родительского попечения, в семью</t>
  </si>
  <si>
    <t>9990070100</t>
  </si>
  <si>
    <t>Содержание отделов опеки и попечительства</t>
  </si>
  <si>
    <t>892</t>
  </si>
  <si>
    <t>0111</t>
  </si>
  <si>
    <t>Резервный фонд Местной администрации</t>
  </si>
  <si>
    <t>870</t>
  </si>
  <si>
    <t>1401</t>
  </si>
  <si>
    <t>Дотации на выравнивание бюджетной обеспеченности поселений</t>
  </si>
  <si>
    <t>511</t>
  </si>
  <si>
    <t>Утвержденный план</t>
  </si>
  <si>
    <t>Фактический расход</t>
  </si>
  <si>
    <t>01</t>
  </si>
  <si>
    <t>% исполнения</t>
  </si>
  <si>
    <t>Администрация района</t>
  </si>
  <si>
    <t>Общегосударственные вопросы</t>
  </si>
  <si>
    <t>Всего:</t>
  </si>
  <si>
    <t>Национальная безопасность и правоохранительная деятельность</t>
  </si>
  <si>
    <t>03</t>
  </si>
  <si>
    <t>Национальная экономика</t>
  </si>
  <si>
    <t>04</t>
  </si>
  <si>
    <t>Жилищно-коммунальное хозяйство</t>
  </si>
  <si>
    <t>05</t>
  </si>
  <si>
    <t>Образование</t>
  </si>
  <si>
    <t>07</t>
  </si>
  <si>
    <t>Культура и кинематография</t>
  </si>
  <si>
    <t>08</t>
  </si>
  <si>
    <t>Социальная политика</t>
  </si>
  <si>
    <t>Физическая культура и спорт</t>
  </si>
  <si>
    <t>11</t>
  </si>
  <si>
    <t>Контрольно-счетные органы</t>
  </si>
  <si>
    <t>Культура</t>
  </si>
  <si>
    <t>Дополнительное образование детей</t>
  </si>
  <si>
    <t>Периодическая печать и издательства</t>
  </si>
  <si>
    <t>Дошкольное образование</t>
  </si>
  <si>
    <t>Общее образование</t>
  </si>
  <si>
    <t>Профессиональная подготовка, переподготовка и повышение квалификации</t>
  </si>
  <si>
    <t>Молодежная политика и оздоровление детей</t>
  </si>
  <si>
    <t>Другие вопросы в области образования</t>
  </si>
  <si>
    <t>10</t>
  </si>
  <si>
    <t>Финансовое управление</t>
  </si>
  <si>
    <t>875</t>
  </si>
  <si>
    <t>Стипендии Главы муниципального образования спортсменам, тренерам и иным специалистам спортивных сборных команд Российской Федерации по видам спорта, включенным в программы Олимпийских игр, Паралимпийских игр и Сурдлимпийских игр, чемпионам Олимпийских иг</t>
  </si>
  <si>
    <t>830</t>
  </si>
  <si>
    <t>Совет местного самоуправления</t>
  </si>
  <si>
    <t>тыс. руб.</t>
  </si>
  <si>
    <t>0105</t>
  </si>
  <si>
    <t>9090051200</t>
  </si>
  <si>
    <t>Осуществление полномочий по составлению ( изменению) списков кандидатов в присяжные заседатели федеральных судов общей юрисдикции в РФ</t>
  </si>
  <si>
    <t>46101162160</t>
  </si>
  <si>
    <t>Субсидии на поддержу некоммерческих неправительственных организаций , участвующих в развитии институтов гражданского общества</t>
  </si>
  <si>
    <t>Реализация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(в части расходов на приобретение учебных пособий, средств обучения, игр, игрушек)</t>
  </si>
  <si>
    <t>321</t>
  </si>
  <si>
    <t>9990071220</t>
  </si>
  <si>
    <t>0240199997</t>
  </si>
  <si>
    <t>0220275180</t>
  </si>
  <si>
    <t>Осуществление переданных муниципальным районам и городским округам в соответствии с Законом Кабардино-Балкарской Республики от 15 апреля 2019 года № 15-РЗ "О наделении органов местного самоуправления муниципальных районов и городских округов государственным полномочием Кабардино-Балкарской Республики по обращению с животными без владельцев" полномочий по обращению с животными без владельцев</t>
  </si>
  <si>
    <t>242</t>
  </si>
  <si>
    <t>247</t>
  </si>
  <si>
    <t>3920220540</t>
  </si>
  <si>
    <t>0310</t>
  </si>
  <si>
    <t>0527570550</t>
  </si>
  <si>
    <t>Осуществление части полномочий по организации водоснабжения населения в пределах полномочий, установленных законодательством Российской Федерации</t>
  </si>
  <si>
    <t>02202L3030</t>
  </si>
  <si>
    <t>02202L3040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</si>
  <si>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</si>
  <si>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</si>
  <si>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39Б0170010</t>
  </si>
  <si>
    <t>Закупка товаров, работ, услуг в сфере информационно-коммуникационных технологий</t>
  </si>
  <si>
    <t>243</t>
  </si>
  <si>
    <t>11403L5190</t>
  </si>
  <si>
    <t>Комплектование книжных фондов</t>
  </si>
  <si>
    <t>879</t>
  </si>
  <si>
    <t>УПРАВЛЕНИЕ АРХИТЕКТУРЫ И СТРОИТЕЛЬСТВА</t>
  </si>
  <si>
    <t>Профилактика правонарушений</t>
  </si>
  <si>
    <t>Реализация мероприятий по модернизации школьных систем образования</t>
  </si>
  <si>
    <t>0203</t>
  </si>
  <si>
    <t>9990092019</t>
  </si>
  <si>
    <t>0220270130</t>
  </si>
  <si>
    <t>0220277110</t>
  </si>
  <si>
    <t>0220277120</t>
  </si>
  <si>
    <t>0220277210</t>
  </si>
  <si>
    <t>0220277220</t>
  </si>
  <si>
    <t>0220277300</t>
  </si>
  <si>
    <t>0220277400</t>
  </si>
  <si>
    <t>02401170130</t>
  </si>
  <si>
    <t>0240177210</t>
  </si>
  <si>
    <t>0240772020</t>
  </si>
  <si>
    <t>Субвенции бюджетам муниципальных образований на оплату труда основного административно-управленческого персонала образовательных организаций</t>
  </si>
  <si>
    <t>Субвенции бюджетам муниципальных образований на оплату труда административно-управленческого персонала (за исключением основного административно-управленческого персонала), учебно-вспомогательного персонала образовательных организаций</t>
  </si>
  <si>
    <t>Субвенции бюджетам муниципальных образований на оплату труда педагогических работников образовательных организаций</t>
  </si>
  <si>
    <t>Субвенции бюджетам муниципальных образований на оплату труда прочих педагогических работников образовательных организаций</t>
  </si>
  <si>
    <t>Субвенции бюджетам муниципальных образований на оплату труда младшего обслуживающего персонала образовательных организаций</t>
  </si>
  <si>
    <t>Субвенции бюджетам муниципальных образований на оплату труда за индивидуальное обучение на основании медицинского заключения на дому детей, имеющих ограниченные возможности здоровья, за индивидуальное и групповое обучение детей, находящихся на длительном лечении в детских больницах (клиниках) и детских отделениях больниц для взрослых</t>
  </si>
  <si>
    <t>Финансовое обеспечение мероприятий, связанных с организацией отдыха детей в учреждениях с дневным пребыванием детей в каникулярное время</t>
  </si>
  <si>
    <t>Реализация специальной меры в сфере экономики, установленной постановлением Правительства Российской Федерации от 03 октября 2022 г. № 1745 "О специальной мере в сфере экономики и внесении изменения в постановление Правительства Российской Федерации от 3</t>
  </si>
  <si>
    <t>633</t>
  </si>
  <si>
    <t>866</t>
  </si>
  <si>
    <t>25ф0190019</t>
  </si>
  <si>
    <t>ИМУЩЕСТВО</t>
  </si>
  <si>
    <t>022ЕВ51790</t>
  </si>
  <si>
    <t>313</t>
  </si>
  <si>
    <t>Дотации (гранты) местным бюджетам за достижение показателей деятельности органов исполнительной власти субъектов Российской Федерации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</si>
  <si>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</si>
  <si>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022020290059</t>
  </si>
  <si>
    <t>Исполнение бюджета Чегемского муниципального района  за первый квартал   2024 год  в соотвествии с ведомственной структурой расходов</t>
  </si>
  <si>
    <t>7810090011</t>
  </si>
  <si>
    <t>7820090011</t>
  </si>
  <si>
    <t>7820090020</t>
  </si>
  <si>
    <t>Расходы на обеспечение деятельности органов местного самоуправления</t>
  </si>
  <si>
    <t>7820090071</t>
  </si>
  <si>
    <t>9990090011</t>
  </si>
  <si>
    <t>1010390011</t>
  </si>
  <si>
    <t>1011290020</t>
  </si>
  <si>
    <t>0530190011</t>
  </si>
  <si>
    <t>0530190020</t>
  </si>
  <si>
    <t>0240192151</t>
  </si>
  <si>
    <t>022ЕГ51160</t>
  </si>
  <si>
    <t>Реализация программы "Развитие системы поддержки молодежной политики "Регион для молодых"</t>
  </si>
  <si>
    <t>1140190011</t>
  </si>
  <si>
    <t>9390090020</t>
  </si>
  <si>
    <t>9620090011</t>
  </si>
  <si>
    <t>9690090011</t>
  </si>
  <si>
    <t>9690090020</t>
  </si>
  <si>
    <t>9390090011</t>
  </si>
  <si>
    <t>0240190071</t>
  </si>
  <si>
    <t>112A155190</t>
  </si>
  <si>
    <t>Государственная поддержка отрасли культуры</t>
  </si>
  <si>
    <t>1140190020</t>
  </si>
  <si>
    <t>2320290071</t>
  </si>
  <si>
    <t>25ф0190011</t>
  </si>
  <si>
    <t>25ф0190020</t>
  </si>
  <si>
    <t>0501</t>
  </si>
  <si>
    <t>Жилищно-коммунальные (коммунальные) услуги, взносы на капитальный ремонт общего имущества в многоквартирном доме по объектам, находящимся в муницпальной казне</t>
  </si>
  <si>
    <t>Расходы на выплаты по оплате труда муниципальных служащих (лиц, замещающих муниципальные должности)</t>
  </si>
  <si>
    <t>0220290071</t>
  </si>
  <si>
    <t>Жилищно-коммунальные (коммунальные) услуги, взносы на капитальный ремонт общего имущества в многоквартирном доме</t>
  </si>
  <si>
    <t>0220270880</t>
  </si>
  <si>
    <t>0250790071</t>
  </si>
  <si>
    <t>0250790020</t>
  </si>
  <si>
    <t>0250790011</t>
  </si>
  <si>
    <t>1310390071</t>
  </si>
  <si>
    <t>831</t>
  </si>
  <si>
    <t>1340290011</t>
  </si>
  <si>
    <t>1340290071</t>
  </si>
  <si>
    <t>1340290020</t>
  </si>
  <si>
    <t>0530190071</t>
  </si>
  <si>
    <t>9990099999</t>
  </si>
  <si>
    <t>3920390019</t>
  </si>
  <si>
    <t>3920390011</t>
  </si>
  <si>
    <t>3920390020</t>
  </si>
  <si>
    <t xml:space="preserve">Жилищно-коммунальные (коммунальные) услуги, </t>
  </si>
  <si>
    <t>Жилищно-коммунальные (коммунальные) услуги,</t>
  </si>
  <si>
    <t>0700</t>
  </si>
  <si>
    <t>3841290071</t>
  </si>
  <si>
    <t xml:space="preserve">Приложение № 2 к постановлению местной администрации
Чегемского муниципального района 
от «16» мая  2024 г. № 506-па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</si>
</sst>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/mm/yyyy\ hh:mm"/>
    <numFmt numFmtId="165" formatCode="?"/>
    <numFmt numFmtId="166" formatCode="0.0"/>
    <numFmt numFmtId="167" formatCode="0.0%"/>
  </numFmts>
  <fonts count="7" x14ac:knownFonts="1">
    <font>
      <sz val="10"/>
      <name val="Arial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B05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4">
    <xf numFmtId="0" fontId="0" fillId="0" borderId="0" xfId="0"/>
    <xf numFmtId="0" fontId="2" fillId="2" borderId="0" xfId="1" applyFont="1" applyFill="1" applyBorder="1" applyAlignment="1" applyProtection="1">
      <alignment vertical="top" wrapText="1"/>
    </xf>
    <xf numFmtId="0" fontId="2" fillId="2" borderId="0" xfId="1" applyFont="1" applyFill="1" applyBorder="1" applyAlignment="1" applyProtection="1">
      <alignment vertical="top"/>
    </xf>
    <xf numFmtId="0" fontId="2" fillId="2" borderId="0" xfId="0" applyFont="1" applyFill="1"/>
    <xf numFmtId="0" fontId="2" fillId="2" borderId="0" xfId="1" applyFont="1" applyFill="1" applyBorder="1" applyAlignment="1" applyProtection="1">
      <alignment horizontal="left" vertical="top" wrapText="1"/>
    </xf>
    <xf numFmtId="0" fontId="2" fillId="2" borderId="0" xfId="1" applyFont="1" applyFill="1" applyBorder="1" applyAlignment="1" applyProtection="1">
      <alignment horizontal="left" vertical="top"/>
    </xf>
    <xf numFmtId="164" fontId="2" fillId="2" borderId="0" xfId="1" applyNumberFormat="1" applyFont="1" applyFill="1" applyBorder="1" applyAlignment="1" applyProtection="1">
      <alignment horizontal="left" vertical="top"/>
    </xf>
    <xf numFmtId="0" fontId="3" fillId="2" borderId="0" xfId="0" applyFont="1" applyFill="1" applyAlignment="1">
      <alignment vertical="top"/>
    </xf>
    <xf numFmtId="0" fontId="2" fillId="2" borderId="0" xfId="1" applyFont="1" applyFill="1" applyAlignment="1">
      <alignment vertical="top"/>
    </xf>
    <xf numFmtId="0" fontId="3" fillId="2" borderId="0" xfId="0" applyFont="1" applyFill="1" applyAlignment="1">
      <alignment horizontal="center" vertical="top" wrapText="1"/>
    </xf>
    <xf numFmtId="0" fontId="2" fillId="2" borderId="0" xfId="0" applyFont="1" applyFill="1" applyBorder="1" applyAlignment="1" applyProtection="1">
      <alignment wrapText="1"/>
    </xf>
    <xf numFmtId="166" fontId="2" fillId="2" borderId="0" xfId="0" applyNumberFormat="1" applyFont="1" applyFill="1" applyBorder="1" applyAlignment="1" applyProtection="1">
      <alignment wrapText="1"/>
    </xf>
    <xf numFmtId="0" fontId="2" fillId="2" borderId="0" xfId="0" applyFont="1" applyFill="1" applyBorder="1" applyAlignment="1" applyProtection="1"/>
    <xf numFmtId="49" fontId="4" fillId="2" borderId="1" xfId="0" applyNumberFormat="1" applyFont="1" applyFill="1" applyBorder="1" applyAlignment="1" applyProtection="1">
      <alignment wrapText="1"/>
    </xf>
    <xf numFmtId="166" fontId="4" fillId="2" borderId="1" xfId="0" applyNumberFormat="1" applyFont="1" applyFill="1" applyBorder="1" applyAlignment="1" applyProtection="1">
      <alignment wrapText="1"/>
    </xf>
    <xf numFmtId="49" fontId="4" fillId="2" borderId="1" xfId="0" applyNumberFormat="1" applyFont="1" applyFill="1" applyBorder="1" applyAlignment="1" applyProtection="1"/>
    <xf numFmtId="49" fontId="2" fillId="2" borderId="1" xfId="0" applyNumberFormat="1" applyFont="1" applyFill="1" applyBorder="1" applyAlignment="1" applyProtection="1"/>
    <xf numFmtId="166" fontId="2" fillId="2" borderId="0" xfId="0" applyNumberFormat="1" applyFont="1" applyFill="1"/>
    <xf numFmtId="49" fontId="4" fillId="2" borderId="2" xfId="1" applyNumberFormat="1" applyFont="1" applyFill="1" applyBorder="1" applyAlignment="1" applyProtection="1">
      <alignment horizontal="left" vertical="top" wrapText="1"/>
    </xf>
    <xf numFmtId="166" fontId="4" fillId="2" borderId="1" xfId="0" applyNumberFormat="1" applyFont="1" applyFill="1" applyBorder="1" applyAlignment="1" applyProtection="1"/>
    <xf numFmtId="167" fontId="4" fillId="2" borderId="1" xfId="0" applyNumberFormat="1" applyFont="1" applyFill="1" applyBorder="1" applyAlignment="1" applyProtection="1"/>
    <xf numFmtId="49" fontId="2" fillId="2" borderId="1" xfId="0" applyNumberFormat="1" applyFont="1" applyFill="1" applyBorder="1" applyAlignment="1" applyProtection="1">
      <alignment wrapText="1"/>
    </xf>
    <xf numFmtId="166" fontId="2" fillId="2" borderId="1" xfId="0" applyNumberFormat="1" applyFont="1" applyFill="1" applyBorder="1" applyAlignment="1" applyProtection="1"/>
    <xf numFmtId="4" fontId="2" fillId="2" borderId="1" xfId="0" applyNumberFormat="1" applyFont="1" applyFill="1" applyBorder="1" applyAlignment="1" applyProtection="1">
      <alignment wrapText="1"/>
    </xf>
    <xf numFmtId="166" fontId="2" fillId="2" borderId="1" xfId="0" applyNumberFormat="1" applyFont="1" applyFill="1" applyBorder="1" applyAlignment="1" applyProtection="1">
      <alignment wrapText="1"/>
    </xf>
    <xf numFmtId="167" fontId="2" fillId="2" borderId="1" xfId="0" applyNumberFormat="1" applyFont="1" applyFill="1" applyBorder="1" applyAlignment="1" applyProtection="1"/>
    <xf numFmtId="0" fontId="6" fillId="2" borderId="0" xfId="0" applyFont="1" applyFill="1"/>
    <xf numFmtId="165" fontId="2" fillId="2" borderId="1" xfId="0" applyNumberFormat="1" applyFont="1" applyFill="1" applyBorder="1" applyAlignment="1" applyProtection="1">
      <alignment wrapText="1"/>
    </xf>
    <xf numFmtId="0" fontId="4" fillId="2" borderId="0" xfId="0" applyFont="1" applyFill="1"/>
    <xf numFmtId="165" fontId="4" fillId="2" borderId="1" xfId="0" applyNumberFormat="1" applyFont="1" applyFill="1" applyBorder="1" applyAlignment="1" applyProtection="1">
      <alignment wrapText="1"/>
    </xf>
    <xf numFmtId="0" fontId="2" fillId="2" borderId="0" xfId="2" applyFont="1" applyFill="1" applyBorder="1" applyAlignment="1" applyProtection="1">
      <alignment vertical="top" wrapText="1"/>
    </xf>
    <xf numFmtId="0" fontId="3" fillId="2" borderId="0" xfId="0" applyFont="1" applyFill="1" applyAlignment="1">
      <alignment vertical="top"/>
    </xf>
    <xf numFmtId="0" fontId="4" fillId="2" borderId="0" xfId="1" applyFont="1" applyFill="1" applyBorder="1" applyAlignment="1" applyProtection="1">
      <alignment horizontal="center" vertical="top" wrapText="1"/>
    </xf>
    <xf numFmtId="0" fontId="5" fillId="2" borderId="0" xfId="0" applyFont="1" applyFill="1" applyAlignment="1">
      <alignment horizontal="center" vertical="top" wrapText="1"/>
    </xf>
  </cellXfs>
  <cellStyles count="3">
    <cellStyle name="Обычный" xfId="0" builtinId="0"/>
    <cellStyle name="Обычный 2" xfId="1" xr:uid="{00000000-0005-0000-0000-000001000000}"/>
    <cellStyle name="Обычный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Q247"/>
  <sheetViews>
    <sheetView showGridLines="0" tabSelected="1" zoomScale="90" zoomScaleNormal="90" workbookViewId="0">
      <selection activeCell="D1" sqref="D1:M3"/>
    </sheetView>
  </sheetViews>
  <sheetFormatPr defaultRowHeight="15.75" outlineLevelRow="1" x14ac:dyDescent="0.25"/>
  <cols>
    <col min="1" max="1" width="36.42578125" style="3" customWidth="1"/>
    <col min="2" max="2" width="8.140625" style="3" customWidth="1"/>
    <col min="3" max="3" width="7.140625" style="3" customWidth="1"/>
    <col min="4" max="4" width="12.42578125" style="3" customWidth="1"/>
    <col min="5" max="5" width="5.7109375" style="3" customWidth="1"/>
    <col min="6" max="6" width="10" style="3" customWidth="1"/>
    <col min="7" max="7" width="11.85546875" style="3" hidden="1" customWidth="1"/>
    <col min="8" max="8" width="11" style="17" customWidth="1"/>
    <col min="9" max="9" width="9.42578125" style="3" customWidth="1"/>
    <col min="10" max="10" width="0.140625" style="3" hidden="1" customWidth="1"/>
    <col min="11" max="15" width="9.140625" style="3" hidden="1" customWidth="1"/>
    <col min="16" max="16384" width="9.140625" style="3"/>
  </cols>
  <sheetData>
    <row r="1" spans="1:16" x14ac:dyDescent="0.25">
      <c r="A1" s="1"/>
      <c r="B1" s="2"/>
      <c r="C1" s="2"/>
      <c r="D1" s="30" t="s">
        <v>245</v>
      </c>
      <c r="E1" s="31"/>
      <c r="F1" s="31"/>
      <c r="G1" s="31"/>
      <c r="H1" s="31"/>
      <c r="I1" s="31"/>
      <c r="J1" s="31"/>
      <c r="K1" s="31"/>
      <c r="L1" s="31"/>
      <c r="M1" s="31"/>
    </row>
    <row r="2" spans="1:16" x14ac:dyDescent="0.25">
      <c r="A2" s="4"/>
      <c r="B2" s="5"/>
      <c r="C2" s="5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6" ht="38.25" customHeight="1" x14ac:dyDescent="0.25">
      <c r="A3" s="4"/>
      <c r="B3" s="6"/>
      <c r="C3" s="5"/>
      <c r="D3" s="31"/>
      <c r="E3" s="31"/>
      <c r="F3" s="31"/>
      <c r="G3" s="31"/>
      <c r="H3" s="31"/>
      <c r="I3" s="31"/>
      <c r="J3" s="31"/>
      <c r="K3" s="31"/>
      <c r="L3" s="31"/>
      <c r="M3" s="31"/>
    </row>
    <row r="4" spans="1:16" ht="31.5" customHeight="1" x14ac:dyDescent="0.25">
      <c r="A4" s="32" t="s">
        <v>195</v>
      </c>
      <c r="B4" s="33"/>
      <c r="C4" s="33"/>
      <c r="D4" s="33"/>
      <c r="E4" s="33"/>
      <c r="F4" s="33"/>
      <c r="G4" s="33"/>
      <c r="H4" s="33"/>
      <c r="I4" s="9"/>
      <c r="J4" s="8"/>
      <c r="K4" s="8"/>
      <c r="L4" s="8"/>
      <c r="M4" s="7"/>
    </row>
    <row r="5" spans="1:16" x14ac:dyDescent="0.25">
      <c r="A5" s="10" t="s">
        <v>135</v>
      </c>
      <c r="C5" s="10"/>
      <c r="D5" s="10"/>
      <c r="E5" s="10"/>
      <c r="F5" s="10"/>
      <c r="G5" s="10"/>
      <c r="H5" s="11"/>
      <c r="I5" s="10"/>
      <c r="J5" s="12"/>
      <c r="K5" s="12"/>
    </row>
    <row r="6" spans="1:16" ht="47.25" x14ac:dyDescent="0.25">
      <c r="A6" s="13" t="s">
        <v>3</v>
      </c>
      <c r="B6" s="13" t="s">
        <v>0</v>
      </c>
      <c r="C6" s="13" t="s">
        <v>1</v>
      </c>
      <c r="D6" s="13" t="s">
        <v>2</v>
      </c>
      <c r="E6" s="13" t="s">
        <v>4</v>
      </c>
      <c r="F6" s="13" t="s">
        <v>100</v>
      </c>
      <c r="G6" s="13" t="s">
        <v>5</v>
      </c>
      <c r="H6" s="14" t="s">
        <v>101</v>
      </c>
      <c r="I6" s="13" t="s">
        <v>103</v>
      </c>
    </row>
    <row r="7" spans="1:16" x14ac:dyDescent="0.25">
      <c r="A7" s="15" t="s">
        <v>106</v>
      </c>
      <c r="B7" s="15"/>
      <c r="C7" s="16"/>
      <c r="D7" s="16"/>
      <c r="E7" s="16"/>
      <c r="F7" s="19">
        <f>F8+F65+F81+F118+F237+F201+F72+F224+F111</f>
        <v>372517.4</v>
      </c>
      <c r="G7" s="19">
        <f>G8+G65+G81+G118+G237+G201+G72+G224+G111</f>
        <v>639502.18000000005</v>
      </c>
      <c r="H7" s="19">
        <f>H8+H65+H81+H118+H237+H201+H72+H224+H111</f>
        <v>317831.59999999992</v>
      </c>
      <c r="I7" s="20">
        <f>H7/F7</f>
        <v>0.85319934048718238</v>
      </c>
      <c r="P7" s="17"/>
    </row>
    <row r="8" spans="1:16" x14ac:dyDescent="0.25">
      <c r="A8" s="18" t="s">
        <v>104</v>
      </c>
      <c r="B8" s="13" t="s">
        <v>6</v>
      </c>
      <c r="C8" s="13"/>
      <c r="D8" s="13"/>
      <c r="E8" s="13"/>
      <c r="F8" s="19">
        <f>F9+F40+F45+F47+F53+F58+F61+F39</f>
        <v>29961</v>
      </c>
      <c r="G8" s="19">
        <f>G9+G40+G45+G47+G53+G58+G61+G39</f>
        <v>46159.289999999986</v>
      </c>
      <c r="H8" s="19">
        <f>H9+H40+H45+H47+H53+H58+H61+H39</f>
        <v>21017</v>
      </c>
      <c r="I8" s="20">
        <f t="shared" ref="I8:I71" si="0">H8/F8</f>
        <v>0.70147858883214842</v>
      </c>
      <c r="P8" s="17"/>
    </row>
    <row r="9" spans="1:16" x14ac:dyDescent="0.25">
      <c r="A9" s="13" t="s">
        <v>105</v>
      </c>
      <c r="B9" s="13" t="s">
        <v>6</v>
      </c>
      <c r="C9" s="13" t="s">
        <v>102</v>
      </c>
      <c r="D9" s="13"/>
      <c r="E9" s="13"/>
      <c r="F9" s="19">
        <f>SUM(F10:F38)</f>
        <v>20298.3</v>
      </c>
      <c r="G9" s="19">
        <f>SUM(G10:G38)</f>
        <v>36173.359999999993</v>
      </c>
      <c r="H9" s="19">
        <f>SUM(H10:H38)</f>
        <v>13576.4</v>
      </c>
      <c r="I9" s="20">
        <f t="shared" si="0"/>
        <v>0.66884418892222497</v>
      </c>
      <c r="P9" s="17"/>
    </row>
    <row r="10" spans="1:16" ht="63" outlineLevel="1" x14ac:dyDescent="0.25">
      <c r="A10" s="21" t="s">
        <v>224</v>
      </c>
      <c r="B10" s="21" t="s">
        <v>6</v>
      </c>
      <c r="C10" s="21" t="s">
        <v>11</v>
      </c>
      <c r="D10" s="21" t="s">
        <v>196</v>
      </c>
      <c r="E10" s="21" t="s">
        <v>9</v>
      </c>
      <c r="F10" s="22">
        <v>2138.6999999999998</v>
      </c>
      <c r="G10" s="23">
        <v>3888.12</v>
      </c>
      <c r="H10" s="24">
        <v>1863.4</v>
      </c>
      <c r="I10" s="25">
        <f t="shared" si="0"/>
        <v>0.87127694393790633</v>
      </c>
    </row>
    <row r="11" spans="1:16" ht="63" outlineLevel="1" x14ac:dyDescent="0.25">
      <c r="A11" s="21" t="s">
        <v>224</v>
      </c>
      <c r="B11" s="21" t="s">
        <v>6</v>
      </c>
      <c r="C11" s="21" t="s">
        <v>11</v>
      </c>
      <c r="D11" s="21" t="s">
        <v>196</v>
      </c>
      <c r="E11" s="21" t="s">
        <v>13</v>
      </c>
      <c r="F11" s="22">
        <v>51.2</v>
      </c>
      <c r="G11" s="23"/>
      <c r="H11" s="24">
        <v>15.7</v>
      </c>
      <c r="I11" s="25">
        <f t="shared" si="0"/>
        <v>0.30664062499999994</v>
      </c>
    </row>
    <row r="12" spans="1:16" ht="63" outlineLevel="1" x14ac:dyDescent="0.25">
      <c r="A12" s="21" t="s">
        <v>224</v>
      </c>
      <c r="B12" s="21" t="s">
        <v>6</v>
      </c>
      <c r="C12" s="21" t="s">
        <v>11</v>
      </c>
      <c r="D12" s="21" t="s">
        <v>196</v>
      </c>
      <c r="E12" s="21" t="s">
        <v>10</v>
      </c>
      <c r="F12" s="22">
        <v>645.9</v>
      </c>
      <c r="G12" s="23">
        <v>1174.21</v>
      </c>
      <c r="H12" s="24">
        <v>558.4</v>
      </c>
      <c r="I12" s="25">
        <f t="shared" si="0"/>
        <v>0.86453011302059146</v>
      </c>
    </row>
    <row r="13" spans="1:16" ht="63" outlineLevel="1" x14ac:dyDescent="0.25">
      <c r="A13" s="21" t="s">
        <v>224</v>
      </c>
      <c r="B13" s="21" t="s">
        <v>6</v>
      </c>
      <c r="C13" s="21" t="s">
        <v>11</v>
      </c>
      <c r="D13" s="21" t="s">
        <v>197</v>
      </c>
      <c r="E13" s="21" t="s">
        <v>9</v>
      </c>
      <c r="F13" s="22">
        <v>5100.8</v>
      </c>
      <c r="G13" s="23">
        <v>10393.89</v>
      </c>
      <c r="H13" s="24">
        <v>4677.2</v>
      </c>
      <c r="I13" s="25">
        <f t="shared" si="0"/>
        <v>0.91695420326223331</v>
      </c>
    </row>
    <row r="14" spans="1:16" ht="63" outlineLevel="1" x14ac:dyDescent="0.25">
      <c r="A14" s="21" t="s">
        <v>224</v>
      </c>
      <c r="B14" s="21" t="s">
        <v>6</v>
      </c>
      <c r="C14" s="21" t="s">
        <v>11</v>
      </c>
      <c r="D14" s="21" t="s">
        <v>197</v>
      </c>
      <c r="E14" s="21" t="s">
        <v>13</v>
      </c>
      <c r="F14" s="22">
        <v>58.7</v>
      </c>
      <c r="G14" s="23">
        <v>170.3</v>
      </c>
      <c r="H14" s="24">
        <v>3.6</v>
      </c>
      <c r="I14" s="25">
        <f t="shared" si="0"/>
        <v>6.1328790459965928E-2</v>
      </c>
    </row>
    <row r="15" spans="1:16" ht="63" outlineLevel="1" x14ac:dyDescent="0.25">
      <c r="A15" s="21" t="s">
        <v>224</v>
      </c>
      <c r="B15" s="21" t="s">
        <v>6</v>
      </c>
      <c r="C15" s="21" t="s">
        <v>11</v>
      </c>
      <c r="D15" s="21" t="s">
        <v>197</v>
      </c>
      <c r="E15" s="21" t="s">
        <v>10</v>
      </c>
      <c r="F15" s="22">
        <v>1540.5</v>
      </c>
      <c r="G15" s="23">
        <v>3138.96</v>
      </c>
      <c r="H15" s="24">
        <v>1404.6</v>
      </c>
      <c r="I15" s="25">
        <f t="shared" si="0"/>
        <v>0.91178188899707879</v>
      </c>
      <c r="K15" s="26"/>
    </row>
    <row r="16" spans="1:16" ht="47.25" outlineLevel="1" x14ac:dyDescent="0.25">
      <c r="A16" s="21" t="s">
        <v>8</v>
      </c>
      <c r="B16" s="21" t="s">
        <v>6</v>
      </c>
      <c r="C16" s="21" t="s">
        <v>11</v>
      </c>
      <c r="D16" s="21" t="s">
        <v>12</v>
      </c>
      <c r="E16" s="21" t="s">
        <v>14</v>
      </c>
      <c r="F16" s="22">
        <v>47.5</v>
      </c>
      <c r="G16" s="23"/>
      <c r="H16" s="24">
        <v>148.5</v>
      </c>
      <c r="I16" s="25">
        <f t="shared" si="0"/>
        <v>3.1263157894736842</v>
      </c>
      <c r="K16" s="26"/>
    </row>
    <row r="17" spans="1:11" ht="47.25" outlineLevel="1" x14ac:dyDescent="0.25">
      <c r="A17" s="21" t="s">
        <v>199</v>
      </c>
      <c r="B17" s="21" t="s">
        <v>6</v>
      </c>
      <c r="C17" s="21" t="s">
        <v>11</v>
      </c>
      <c r="D17" s="21" t="s">
        <v>198</v>
      </c>
      <c r="E17" s="21" t="s">
        <v>147</v>
      </c>
      <c r="F17" s="22">
        <v>341.5</v>
      </c>
      <c r="G17" s="23"/>
      <c r="H17" s="24">
        <v>306</v>
      </c>
      <c r="I17" s="25">
        <f t="shared" si="0"/>
        <v>0.89604685212298685</v>
      </c>
      <c r="K17" s="26"/>
    </row>
    <row r="18" spans="1:11" ht="47.25" outlineLevel="1" x14ac:dyDescent="0.25">
      <c r="A18" s="21" t="s">
        <v>199</v>
      </c>
      <c r="B18" s="21" t="s">
        <v>6</v>
      </c>
      <c r="C18" s="21" t="s">
        <v>11</v>
      </c>
      <c r="D18" s="21" t="s">
        <v>198</v>
      </c>
      <c r="E18" s="21" t="s">
        <v>9</v>
      </c>
      <c r="F18" s="22">
        <v>1046.8</v>
      </c>
      <c r="G18" s="23"/>
      <c r="H18" s="24">
        <v>1042</v>
      </c>
      <c r="I18" s="25">
        <f t="shared" si="0"/>
        <v>0.99541459686664124</v>
      </c>
      <c r="K18" s="26"/>
    </row>
    <row r="19" spans="1:11" ht="47.25" outlineLevel="1" x14ac:dyDescent="0.25">
      <c r="A19" s="21" t="s">
        <v>199</v>
      </c>
      <c r="B19" s="21" t="s">
        <v>6</v>
      </c>
      <c r="C19" s="21" t="s">
        <v>11</v>
      </c>
      <c r="D19" s="21" t="s">
        <v>198</v>
      </c>
      <c r="E19" s="21" t="s">
        <v>10</v>
      </c>
      <c r="F19" s="22">
        <v>316.10000000000002</v>
      </c>
      <c r="G19" s="23"/>
      <c r="H19" s="24">
        <v>313.5</v>
      </c>
      <c r="I19" s="25">
        <f t="shared" si="0"/>
        <v>0.99177475482442257</v>
      </c>
      <c r="K19" s="26"/>
    </row>
    <row r="20" spans="1:11" ht="47.25" outlineLevel="1" x14ac:dyDescent="0.25">
      <c r="A20" s="21" t="s">
        <v>8</v>
      </c>
      <c r="B20" s="21" t="s">
        <v>6</v>
      </c>
      <c r="C20" s="21" t="s">
        <v>11</v>
      </c>
      <c r="D20" s="21" t="s">
        <v>198</v>
      </c>
      <c r="E20" s="21" t="s">
        <v>14</v>
      </c>
      <c r="F20" s="22">
        <v>2196.1999999999998</v>
      </c>
      <c r="G20" s="23">
        <v>10976.25</v>
      </c>
      <c r="H20" s="24">
        <v>612.6</v>
      </c>
      <c r="I20" s="25">
        <f t="shared" si="0"/>
        <v>0.27893634459520994</v>
      </c>
    </row>
    <row r="21" spans="1:11" ht="31.5" outlineLevel="1" x14ac:dyDescent="0.25">
      <c r="A21" s="21" t="s">
        <v>241</v>
      </c>
      <c r="B21" s="21" t="s">
        <v>6</v>
      </c>
      <c r="C21" s="21" t="s">
        <v>11</v>
      </c>
      <c r="D21" s="21" t="s">
        <v>200</v>
      </c>
      <c r="E21" s="21" t="s">
        <v>148</v>
      </c>
      <c r="F21" s="22">
        <v>313.60000000000002</v>
      </c>
      <c r="G21" s="23"/>
      <c r="H21" s="24">
        <v>327.5</v>
      </c>
      <c r="I21" s="25">
        <f t="shared" si="0"/>
        <v>1.0443239795918366</v>
      </c>
    </row>
    <row r="22" spans="1:11" ht="47.25" outlineLevel="1" x14ac:dyDescent="0.25">
      <c r="A22" s="21" t="s">
        <v>199</v>
      </c>
      <c r="B22" s="21" t="s">
        <v>6</v>
      </c>
      <c r="C22" s="21" t="s">
        <v>11</v>
      </c>
      <c r="D22" s="21" t="s">
        <v>198</v>
      </c>
      <c r="E22" s="21" t="s">
        <v>15</v>
      </c>
      <c r="F22" s="22">
        <v>1721.2</v>
      </c>
      <c r="G22" s="23"/>
      <c r="H22" s="24">
        <v>111.5</v>
      </c>
      <c r="I22" s="25">
        <f t="shared" si="0"/>
        <v>6.4780385777364627E-2</v>
      </c>
    </row>
    <row r="23" spans="1:11" ht="47.25" outlineLevel="1" x14ac:dyDescent="0.25">
      <c r="A23" s="21" t="s">
        <v>199</v>
      </c>
      <c r="B23" s="21" t="s">
        <v>6</v>
      </c>
      <c r="C23" s="21" t="s">
        <v>11</v>
      </c>
      <c r="D23" s="21" t="s">
        <v>198</v>
      </c>
      <c r="E23" s="21" t="s">
        <v>16</v>
      </c>
      <c r="F23" s="22">
        <v>10</v>
      </c>
      <c r="G23" s="23">
        <v>374</v>
      </c>
      <c r="H23" s="24">
        <v>0</v>
      </c>
      <c r="I23" s="25">
        <f t="shared" si="0"/>
        <v>0</v>
      </c>
    </row>
    <row r="24" spans="1:11" ht="47.25" outlineLevel="1" x14ac:dyDescent="0.25">
      <c r="A24" s="21" t="s">
        <v>199</v>
      </c>
      <c r="B24" s="21" t="s">
        <v>6</v>
      </c>
      <c r="C24" s="21" t="s">
        <v>11</v>
      </c>
      <c r="D24" s="21" t="s">
        <v>198</v>
      </c>
      <c r="E24" s="21" t="s">
        <v>17</v>
      </c>
      <c r="F24" s="22">
        <v>10</v>
      </c>
      <c r="G24" s="23">
        <v>55</v>
      </c>
      <c r="H24" s="24">
        <v>0</v>
      </c>
      <c r="I24" s="25">
        <f t="shared" si="0"/>
        <v>0</v>
      </c>
    </row>
    <row r="25" spans="1:11" ht="31.5" outlineLevel="1" x14ac:dyDescent="0.25">
      <c r="A25" s="21" t="s">
        <v>241</v>
      </c>
      <c r="B25" s="21" t="s">
        <v>6</v>
      </c>
      <c r="C25" s="21" t="s">
        <v>11</v>
      </c>
      <c r="D25" s="21" t="s">
        <v>200</v>
      </c>
      <c r="E25" s="21" t="s">
        <v>14</v>
      </c>
      <c r="F25" s="22">
        <v>34.1</v>
      </c>
      <c r="G25" s="23">
        <v>60</v>
      </c>
      <c r="H25" s="24">
        <v>28.8</v>
      </c>
      <c r="I25" s="25">
        <f t="shared" si="0"/>
        <v>0.84457478005865105</v>
      </c>
    </row>
    <row r="26" spans="1:11" ht="78.75" outlineLevel="1" x14ac:dyDescent="0.25">
      <c r="A26" s="21" t="s">
        <v>138</v>
      </c>
      <c r="B26" s="21" t="s">
        <v>6</v>
      </c>
      <c r="C26" s="21" t="s">
        <v>136</v>
      </c>
      <c r="D26" s="21" t="s">
        <v>137</v>
      </c>
      <c r="E26" s="21" t="s">
        <v>14</v>
      </c>
      <c r="F26" s="22">
        <v>0.6</v>
      </c>
      <c r="G26" s="23"/>
      <c r="H26" s="24">
        <v>0</v>
      </c>
      <c r="I26" s="25">
        <f t="shared" si="0"/>
        <v>0</v>
      </c>
    </row>
    <row r="27" spans="1:11" ht="31.5" outlineLevel="1" x14ac:dyDescent="0.25">
      <c r="A27" s="21" t="s">
        <v>95</v>
      </c>
      <c r="B27" s="21" t="s">
        <v>6</v>
      </c>
      <c r="C27" s="21" t="s">
        <v>94</v>
      </c>
      <c r="D27" s="21" t="s">
        <v>149</v>
      </c>
      <c r="E27" s="21" t="s">
        <v>96</v>
      </c>
      <c r="F27" s="22">
        <v>2000</v>
      </c>
      <c r="G27" s="23"/>
      <c r="H27" s="24">
        <v>0</v>
      </c>
      <c r="I27" s="25">
        <f t="shared" si="0"/>
        <v>0</v>
      </c>
    </row>
    <row r="28" spans="1:11" ht="31.5" outlineLevel="1" x14ac:dyDescent="0.25">
      <c r="A28" s="21" t="s">
        <v>20</v>
      </c>
      <c r="B28" s="21" t="s">
        <v>6</v>
      </c>
      <c r="C28" s="21" t="s">
        <v>18</v>
      </c>
      <c r="D28" s="21" t="s">
        <v>19</v>
      </c>
      <c r="E28" s="21" t="s">
        <v>14</v>
      </c>
      <c r="F28" s="22">
        <v>37.5</v>
      </c>
      <c r="G28" s="23">
        <v>100</v>
      </c>
      <c r="H28" s="24">
        <v>0</v>
      </c>
      <c r="I28" s="25">
        <f t="shared" si="0"/>
        <v>0</v>
      </c>
    </row>
    <row r="29" spans="1:11" ht="78.75" outlineLevel="1" x14ac:dyDescent="0.25">
      <c r="A29" s="21" t="s">
        <v>140</v>
      </c>
      <c r="B29" s="21" t="s">
        <v>6</v>
      </c>
      <c r="C29" s="21" t="s">
        <v>18</v>
      </c>
      <c r="D29" s="21" t="s">
        <v>139</v>
      </c>
      <c r="E29" s="21" t="s">
        <v>186</v>
      </c>
      <c r="F29" s="22">
        <v>25</v>
      </c>
      <c r="G29" s="23"/>
      <c r="H29" s="24">
        <v>0</v>
      </c>
      <c r="I29" s="25">
        <f t="shared" si="0"/>
        <v>0</v>
      </c>
    </row>
    <row r="30" spans="1:11" ht="47.25" outlineLevel="1" x14ac:dyDescent="0.25">
      <c r="A30" s="21" t="s">
        <v>23</v>
      </c>
      <c r="B30" s="21" t="s">
        <v>6</v>
      </c>
      <c r="C30" s="21" t="s">
        <v>18</v>
      </c>
      <c r="D30" s="21" t="s">
        <v>22</v>
      </c>
      <c r="E30" s="21" t="s">
        <v>24</v>
      </c>
      <c r="F30" s="22">
        <v>50</v>
      </c>
      <c r="G30" s="23">
        <v>200</v>
      </c>
      <c r="H30" s="24">
        <v>45</v>
      </c>
      <c r="I30" s="25">
        <f t="shared" si="0"/>
        <v>0.9</v>
      </c>
    </row>
    <row r="31" spans="1:11" ht="31.5" outlineLevel="1" x14ac:dyDescent="0.25">
      <c r="A31" s="21" t="s">
        <v>26</v>
      </c>
      <c r="B31" s="21" t="s">
        <v>6</v>
      </c>
      <c r="C31" s="21" t="s">
        <v>18</v>
      </c>
      <c r="D31" s="21" t="s">
        <v>25</v>
      </c>
      <c r="E31" s="21" t="s">
        <v>17</v>
      </c>
      <c r="F31" s="22">
        <v>200</v>
      </c>
      <c r="G31" s="23">
        <v>135</v>
      </c>
      <c r="H31" s="24">
        <v>200</v>
      </c>
      <c r="I31" s="25">
        <f t="shared" si="0"/>
        <v>1</v>
      </c>
    </row>
    <row r="32" spans="1:11" ht="157.5" outlineLevel="1" x14ac:dyDescent="0.25">
      <c r="A32" s="27" t="s">
        <v>28</v>
      </c>
      <c r="B32" s="21" t="s">
        <v>6</v>
      </c>
      <c r="C32" s="21" t="s">
        <v>18</v>
      </c>
      <c r="D32" s="21" t="s">
        <v>27</v>
      </c>
      <c r="E32" s="21" t="s">
        <v>9</v>
      </c>
      <c r="F32" s="22">
        <v>836.9</v>
      </c>
      <c r="G32" s="23">
        <v>2383.2600000000002</v>
      </c>
      <c r="H32" s="24">
        <v>619.5</v>
      </c>
      <c r="I32" s="25">
        <f t="shared" si="0"/>
        <v>0.74023180786234921</v>
      </c>
    </row>
    <row r="33" spans="1:9" ht="157.5" outlineLevel="1" x14ac:dyDescent="0.25">
      <c r="A33" s="27" t="s">
        <v>28</v>
      </c>
      <c r="B33" s="21" t="s">
        <v>6</v>
      </c>
      <c r="C33" s="21" t="s">
        <v>18</v>
      </c>
      <c r="D33" s="21" t="s">
        <v>27</v>
      </c>
      <c r="E33" s="21" t="s">
        <v>10</v>
      </c>
      <c r="F33" s="22">
        <v>252.8</v>
      </c>
      <c r="G33" s="23">
        <v>719.75</v>
      </c>
      <c r="H33" s="24">
        <v>145.6</v>
      </c>
      <c r="I33" s="25">
        <f t="shared" si="0"/>
        <v>0.57594936708860756</v>
      </c>
    </row>
    <row r="34" spans="1:9" ht="47.25" outlineLevel="1" x14ac:dyDescent="0.25">
      <c r="A34" s="27" t="s">
        <v>8</v>
      </c>
      <c r="B34" s="21" t="s">
        <v>6</v>
      </c>
      <c r="C34" s="21" t="s">
        <v>18</v>
      </c>
      <c r="D34" s="21" t="s">
        <v>27</v>
      </c>
      <c r="E34" s="21" t="s">
        <v>147</v>
      </c>
      <c r="F34" s="22">
        <v>36</v>
      </c>
      <c r="G34" s="23"/>
      <c r="H34" s="24">
        <v>24</v>
      </c>
      <c r="I34" s="25">
        <f t="shared" si="0"/>
        <v>0.66666666666666663</v>
      </c>
    </row>
    <row r="35" spans="1:9" ht="157.5" outlineLevel="1" x14ac:dyDescent="0.25">
      <c r="A35" s="27" t="s">
        <v>28</v>
      </c>
      <c r="B35" s="21" t="s">
        <v>6</v>
      </c>
      <c r="C35" s="21" t="s">
        <v>18</v>
      </c>
      <c r="D35" s="21" t="s">
        <v>27</v>
      </c>
      <c r="E35" s="21" t="s">
        <v>14</v>
      </c>
      <c r="F35" s="22">
        <v>382.2</v>
      </c>
      <c r="G35" s="23"/>
      <c r="H35" s="24">
        <v>253.4</v>
      </c>
      <c r="I35" s="25">
        <f t="shared" si="0"/>
        <v>0.66300366300366309</v>
      </c>
    </row>
    <row r="36" spans="1:9" ht="362.25" outlineLevel="1" x14ac:dyDescent="0.25">
      <c r="A36" s="27" t="s">
        <v>30</v>
      </c>
      <c r="B36" s="21" t="s">
        <v>6</v>
      </c>
      <c r="C36" s="21" t="s">
        <v>18</v>
      </c>
      <c r="D36" s="21" t="s">
        <v>29</v>
      </c>
      <c r="E36" s="21" t="s">
        <v>14</v>
      </c>
      <c r="F36" s="22">
        <v>0.8</v>
      </c>
      <c r="G36" s="23">
        <v>3</v>
      </c>
      <c r="H36" s="24">
        <v>0</v>
      </c>
      <c r="I36" s="25">
        <f t="shared" si="0"/>
        <v>0</v>
      </c>
    </row>
    <row r="37" spans="1:9" ht="63" outlineLevel="1" x14ac:dyDescent="0.25">
      <c r="A37" s="21" t="s">
        <v>224</v>
      </c>
      <c r="B37" s="21" t="s">
        <v>6</v>
      </c>
      <c r="C37" s="21" t="s">
        <v>18</v>
      </c>
      <c r="D37" s="21" t="s">
        <v>201</v>
      </c>
      <c r="E37" s="21" t="s">
        <v>9</v>
      </c>
      <c r="F37" s="22">
        <v>694.1</v>
      </c>
      <c r="G37" s="23">
        <v>1844.56</v>
      </c>
      <c r="H37" s="24">
        <v>672.5</v>
      </c>
      <c r="I37" s="25">
        <f t="shared" si="0"/>
        <v>0.96888056476012097</v>
      </c>
    </row>
    <row r="38" spans="1:9" ht="63" outlineLevel="1" x14ac:dyDescent="0.25">
      <c r="A38" s="21" t="s">
        <v>224</v>
      </c>
      <c r="B38" s="21" t="s">
        <v>6</v>
      </c>
      <c r="C38" s="21" t="s">
        <v>18</v>
      </c>
      <c r="D38" s="21" t="s">
        <v>201</v>
      </c>
      <c r="E38" s="21" t="s">
        <v>10</v>
      </c>
      <c r="F38" s="22">
        <v>209.6</v>
      </c>
      <c r="G38" s="23">
        <v>557.05999999999995</v>
      </c>
      <c r="H38" s="24">
        <v>203.1</v>
      </c>
      <c r="I38" s="25">
        <f t="shared" si="0"/>
        <v>0.96898854961832059</v>
      </c>
    </row>
    <row r="39" spans="1:9" ht="141.75" outlineLevel="1" x14ac:dyDescent="0.25">
      <c r="A39" s="21" t="s">
        <v>185</v>
      </c>
      <c r="B39" s="21" t="s">
        <v>6</v>
      </c>
      <c r="C39" s="21" t="s">
        <v>166</v>
      </c>
      <c r="D39" s="21" t="s">
        <v>167</v>
      </c>
      <c r="E39" s="21" t="s">
        <v>14</v>
      </c>
      <c r="F39" s="22">
        <v>375</v>
      </c>
      <c r="G39" s="23"/>
      <c r="H39" s="24">
        <v>0</v>
      </c>
      <c r="I39" s="25">
        <f t="shared" si="0"/>
        <v>0</v>
      </c>
    </row>
    <row r="40" spans="1:9" ht="47.25" outlineLevel="1" x14ac:dyDescent="0.25">
      <c r="A40" s="13" t="s">
        <v>107</v>
      </c>
      <c r="B40" s="13" t="s">
        <v>6</v>
      </c>
      <c r="C40" s="13" t="s">
        <v>108</v>
      </c>
      <c r="D40" s="13"/>
      <c r="E40" s="13"/>
      <c r="F40" s="19">
        <f>SUM(F41:F44)</f>
        <v>1263.5</v>
      </c>
      <c r="G40" s="19">
        <f>SUM(G41:G44)</f>
        <v>2415.41</v>
      </c>
      <c r="H40" s="19">
        <f>SUM(H41:H44)</f>
        <v>1143</v>
      </c>
      <c r="I40" s="20">
        <f t="shared" si="0"/>
        <v>0.90462999604273842</v>
      </c>
    </row>
    <row r="41" spans="1:9" ht="63" outlineLevel="1" x14ac:dyDescent="0.25">
      <c r="A41" s="21" t="s">
        <v>224</v>
      </c>
      <c r="B41" s="21" t="s">
        <v>6</v>
      </c>
      <c r="C41" s="21" t="s">
        <v>150</v>
      </c>
      <c r="D41" s="21" t="s">
        <v>202</v>
      </c>
      <c r="E41" s="21" t="s">
        <v>9</v>
      </c>
      <c r="F41" s="22">
        <v>223.3</v>
      </c>
      <c r="G41" s="23">
        <v>541.54999999999995</v>
      </c>
      <c r="H41" s="24">
        <v>195</v>
      </c>
      <c r="I41" s="25">
        <f t="shared" si="0"/>
        <v>0.87326466636811462</v>
      </c>
    </row>
    <row r="42" spans="1:9" ht="63" outlineLevel="1" x14ac:dyDescent="0.25">
      <c r="A42" s="21" t="s">
        <v>224</v>
      </c>
      <c r="B42" s="21" t="s">
        <v>6</v>
      </c>
      <c r="C42" s="21" t="s">
        <v>150</v>
      </c>
      <c r="D42" s="21" t="s">
        <v>202</v>
      </c>
      <c r="E42" s="21" t="s">
        <v>10</v>
      </c>
      <c r="F42" s="22">
        <v>67.5</v>
      </c>
      <c r="G42" s="23">
        <v>163.55000000000001</v>
      </c>
      <c r="H42" s="24">
        <v>58.9</v>
      </c>
      <c r="I42" s="25">
        <f t="shared" si="0"/>
        <v>0.87259259259259259</v>
      </c>
    </row>
    <row r="43" spans="1:9" ht="47.25" outlineLevel="1" x14ac:dyDescent="0.25">
      <c r="A43" s="21" t="s">
        <v>199</v>
      </c>
      <c r="B43" s="21" t="s">
        <v>6</v>
      </c>
      <c r="C43" s="21" t="s">
        <v>150</v>
      </c>
      <c r="D43" s="21" t="s">
        <v>203</v>
      </c>
      <c r="E43" s="21" t="s">
        <v>9</v>
      </c>
      <c r="F43" s="22">
        <v>747.1</v>
      </c>
      <c r="G43" s="23">
        <v>1313.6</v>
      </c>
      <c r="H43" s="24">
        <v>683.8</v>
      </c>
      <c r="I43" s="25">
        <f t="shared" si="0"/>
        <v>0.91527238656137055</v>
      </c>
    </row>
    <row r="44" spans="1:9" ht="47.25" outlineLevel="1" x14ac:dyDescent="0.25">
      <c r="A44" s="21" t="s">
        <v>199</v>
      </c>
      <c r="B44" s="21" t="s">
        <v>6</v>
      </c>
      <c r="C44" s="21" t="s">
        <v>150</v>
      </c>
      <c r="D44" s="21" t="s">
        <v>203</v>
      </c>
      <c r="E44" s="21" t="s">
        <v>10</v>
      </c>
      <c r="F44" s="22">
        <v>225.6</v>
      </c>
      <c r="G44" s="23">
        <v>396.71</v>
      </c>
      <c r="H44" s="24">
        <v>205.3</v>
      </c>
      <c r="I44" s="25">
        <f t="shared" si="0"/>
        <v>0.91001773049645396</v>
      </c>
    </row>
    <row r="45" spans="1:9" outlineLevel="1" x14ac:dyDescent="0.25">
      <c r="A45" s="13" t="s">
        <v>109</v>
      </c>
      <c r="B45" s="21" t="s">
        <v>6</v>
      </c>
      <c r="C45" s="13" t="s">
        <v>110</v>
      </c>
      <c r="D45" s="13"/>
      <c r="E45" s="13"/>
      <c r="F45" s="19">
        <f>SUM(F46:F46)</f>
        <v>367.9</v>
      </c>
      <c r="G45" s="19">
        <f>SUM(G46:G46)</f>
        <v>0</v>
      </c>
      <c r="H45" s="19">
        <f>SUM(H46:H46)</f>
        <v>0</v>
      </c>
      <c r="I45" s="20">
        <f t="shared" si="0"/>
        <v>0</v>
      </c>
    </row>
    <row r="46" spans="1:9" ht="236.25" outlineLevel="1" x14ac:dyDescent="0.25">
      <c r="A46" s="21" t="s">
        <v>146</v>
      </c>
      <c r="B46" s="21" t="s">
        <v>6</v>
      </c>
      <c r="C46" s="21" t="s">
        <v>31</v>
      </c>
      <c r="D46" s="21" t="s">
        <v>143</v>
      </c>
      <c r="E46" s="21" t="s">
        <v>14</v>
      </c>
      <c r="F46" s="22">
        <v>367.9</v>
      </c>
      <c r="G46" s="23"/>
      <c r="H46" s="24">
        <v>0</v>
      </c>
      <c r="I46" s="25">
        <f t="shared" si="0"/>
        <v>0</v>
      </c>
    </row>
    <row r="47" spans="1:9" ht="31.5" outlineLevel="1" x14ac:dyDescent="0.25">
      <c r="A47" s="13" t="s">
        <v>111</v>
      </c>
      <c r="B47" s="13" t="s">
        <v>6</v>
      </c>
      <c r="C47" s="13" t="s">
        <v>112</v>
      </c>
      <c r="D47" s="13"/>
      <c r="E47" s="13"/>
      <c r="F47" s="19">
        <f>SUM(F48:F52)</f>
        <v>4296.8</v>
      </c>
      <c r="G47" s="19">
        <f>SUM(G48:G52)</f>
        <v>1442.37</v>
      </c>
      <c r="H47" s="19">
        <f>SUM(H48:H52)</f>
        <v>4050.1</v>
      </c>
      <c r="I47" s="25">
        <f t="shared" si="0"/>
        <v>0.94258517966859057</v>
      </c>
    </row>
    <row r="48" spans="1:9" ht="78.75" outlineLevel="1" x14ac:dyDescent="0.25">
      <c r="A48" s="21" t="s">
        <v>152</v>
      </c>
      <c r="B48" s="21" t="s">
        <v>6</v>
      </c>
      <c r="C48" s="21" t="s">
        <v>32</v>
      </c>
      <c r="D48" s="21" t="s">
        <v>151</v>
      </c>
      <c r="E48" s="21" t="s">
        <v>14</v>
      </c>
      <c r="F48" s="22">
        <v>3245.3</v>
      </c>
      <c r="G48" s="22"/>
      <c r="H48" s="22">
        <v>3245.3</v>
      </c>
      <c r="I48" s="25">
        <f t="shared" si="0"/>
        <v>1</v>
      </c>
    </row>
    <row r="49" spans="1:9" ht="63" outlineLevel="1" x14ac:dyDescent="0.25">
      <c r="A49" s="21" t="s">
        <v>224</v>
      </c>
      <c r="B49" s="21" t="s">
        <v>6</v>
      </c>
      <c r="C49" s="21" t="s">
        <v>32</v>
      </c>
      <c r="D49" s="21" t="s">
        <v>204</v>
      </c>
      <c r="E49" s="21" t="s">
        <v>9</v>
      </c>
      <c r="F49" s="22">
        <v>694.1</v>
      </c>
      <c r="G49" s="23">
        <v>1107.81</v>
      </c>
      <c r="H49" s="24">
        <v>508.5</v>
      </c>
      <c r="I49" s="25">
        <f t="shared" si="0"/>
        <v>0.73260337127215092</v>
      </c>
    </row>
    <row r="50" spans="1:9" ht="63" outlineLevel="1" x14ac:dyDescent="0.25">
      <c r="A50" s="21" t="s">
        <v>224</v>
      </c>
      <c r="B50" s="21" t="s">
        <v>6</v>
      </c>
      <c r="C50" s="21" t="s">
        <v>32</v>
      </c>
      <c r="D50" s="21" t="s">
        <v>204</v>
      </c>
      <c r="E50" s="21" t="s">
        <v>10</v>
      </c>
      <c r="F50" s="22">
        <v>209.6</v>
      </c>
      <c r="G50" s="23">
        <v>334.56</v>
      </c>
      <c r="H50" s="24">
        <v>153.6</v>
      </c>
      <c r="I50" s="25">
        <f t="shared" si="0"/>
        <v>0.73282442748091603</v>
      </c>
    </row>
    <row r="51" spans="1:9" ht="47.25" outlineLevel="1" x14ac:dyDescent="0.25">
      <c r="A51" s="21" t="s">
        <v>199</v>
      </c>
      <c r="B51" s="21" t="s">
        <v>6</v>
      </c>
      <c r="C51" s="21" t="s">
        <v>32</v>
      </c>
      <c r="D51" s="21" t="s">
        <v>205</v>
      </c>
      <c r="E51" s="21" t="s">
        <v>9</v>
      </c>
      <c r="F51" s="22">
        <v>113.5</v>
      </c>
      <c r="G51" s="23"/>
      <c r="H51" s="24">
        <v>109.6</v>
      </c>
      <c r="I51" s="25">
        <f t="shared" si="0"/>
        <v>0.96563876651982372</v>
      </c>
    </row>
    <row r="52" spans="1:9" ht="47.25" outlineLevel="1" x14ac:dyDescent="0.25">
      <c r="A52" s="21" t="s">
        <v>199</v>
      </c>
      <c r="B52" s="21" t="s">
        <v>6</v>
      </c>
      <c r="C52" s="21" t="s">
        <v>32</v>
      </c>
      <c r="D52" s="21" t="s">
        <v>205</v>
      </c>
      <c r="E52" s="21" t="s">
        <v>10</v>
      </c>
      <c r="F52" s="22">
        <v>34.299999999999997</v>
      </c>
      <c r="G52" s="23"/>
      <c r="H52" s="24">
        <v>33.1</v>
      </c>
      <c r="I52" s="25">
        <f t="shared" si="0"/>
        <v>0.96501457725947537</v>
      </c>
    </row>
    <row r="53" spans="1:9" outlineLevel="1" x14ac:dyDescent="0.25">
      <c r="A53" s="13" t="s">
        <v>113</v>
      </c>
      <c r="B53" s="13" t="s">
        <v>6</v>
      </c>
      <c r="C53" s="13" t="s">
        <v>114</v>
      </c>
      <c r="D53" s="13"/>
      <c r="E53" s="13"/>
      <c r="F53" s="19">
        <f>SUM(F54:F57)</f>
        <v>968.3</v>
      </c>
      <c r="G53" s="19">
        <f t="shared" ref="G53:H53" si="1">SUM(G55:G57)</f>
        <v>2185.67</v>
      </c>
      <c r="H53" s="19">
        <f t="shared" si="1"/>
        <v>0</v>
      </c>
      <c r="I53" s="20">
        <f t="shared" si="0"/>
        <v>0</v>
      </c>
    </row>
    <row r="54" spans="1:9" ht="47.25" outlineLevel="1" x14ac:dyDescent="0.25">
      <c r="A54" s="21" t="s">
        <v>208</v>
      </c>
      <c r="B54" s="21" t="s">
        <v>6</v>
      </c>
      <c r="C54" s="21" t="s">
        <v>39</v>
      </c>
      <c r="D54" s="21" t="s">
        <v>207</v>
      </c>
      <c r="E54" s="21" t="s">
        <v>14</v>
      </c>
      <c r="F54" s="22">
        <v>843.3</v>
      </c>
      <c r="G54" s="22"/>
      <c r="H54" s="22">
        <v>0</v>
      </c>
      <c r="I54" s="25">
        <f t="shared" si="0"/>
        <v>0</v>
      </c>
    </row>
    <row r="55" spans="1:9" ht="78.75" outlineLevel="1" x14ac:dyDescent="0.25">
      <c r="A55" s="21" t="s">
        <v>75</v>
      </c>
      <c r="B55" s="21" t="s">
        <v>6</v>
      </c>
      <c r="C55" s="21" t="s">
        <v>39</v>
      </c>
      <c r="D55" s="21" t="s">
        <v>74</v>
      </c>
      <c r="E55" s="21" t="s">
        <v>14</v>
      </c>
      <c r="F55" s="22">
        <v>37.5</v>
      </c>
      <c r="G55" s="23">
        <v>2185.67</v>
      </c>
      <c r="H55" s="24">
        <v>0</v>
      </c>
      <c r="I55" s="25">
        <f t="shared" si="0"/>
        <v>0</v>
      </c>
    </row>
    <row r="56" spans="1:9" outlineLevel="1" x14ac:dyDescent="0.25">
      <c r="A56" s="21" t="s">
        <v>164</v>
      </c>
      <c r="B56" s="21" t="s">
        <v>6</v>
      </c>
      <c r="C56" s="21" t="s">
        <v>39</v>
      </c>
      <c r="D56" s="21" t="s">
        <v>206</v>
      </c>
      <c r="E56" s="21" t="s">
        <v>14</v>
      </c>
      <c r="F56" s="22">
        <v>50</v>
      </c>
      <c r="G56" s="23"/>
      <c r="H56" s="24">
        <v>0</v>
      </c>
      <c r="I56" s="25">
        <f t="shared" si="0"/>
        <v>0</v>
      </c>
    </row>
    <row r="57" spans="1:9" ht="47.25" outlineLevel="1" x14ac:dyDescent="0.25">
      <c r="A57" s="21" t="s">
        <v>77</v>
      </c>
      <c r="B57" s="21" t="s">
        <v>6</v>
      </c>
      <c r="C57" s="21" t="s">
        <v>39</v>
      </c>
      <c r="D57" s="21" t="s">
        <v>76</v>
      </c>
      <c r="E57" s="21" t="s">
        <v>14</v>
      </c>
      <c r="F57" s="22">
        <v>37.5</v>
      </c>
      <c r="G57" s="23"/>
      <c r="H57" s="24"/>
      <c r="I57" s="25">
        <f t="shared" si="0"/>
        <v>0</v>
      </c>
    </row>
    <row r="58" spans="1:9" outlineLevel="1" x14ac:dyDescent="0.25">
      <c r="A58" s="13" t="s">
        <v>115</v>
      </c>
      <c r="B58" s="13" t="s">
        <v>6</v>
      </c>
      <c r="C58" s="13" t="s">
        <v>116</v>
      </c>
      <c r="D58" s="13"/>
      <c r="E58" s="13"/>
      <c r="F58" s="19">
        <f>SUM(F59:F60)</f>
        <v>268</v>
      </c>
      <c r="G58" s="19">
        <f>SUM(G59:G60)</f>
        <v>602.84</v>
      </c>
      <c r="H58" s="19">
        <f>SUM(H59:H60)</f>
        <v>253.9</v>
      </c>
      <c r="I58" s="20">
        <f t="shared" si="0"/>
        <v>0.94738805970149254</v>
      </c>
    </row>
    <row r="59" spans="1:9" ht="63" outlineLevel="1" x14ac:dyDescent="0.25">
      <c r="A59" s="21" t="s">
        <v>224</v>
      </c>
      <c r="B59" s="21" t="s">
        <v>6</v>
      </c>
      <c r="C59" s="21" t="s">
        <v>41</v>
      </c>
      <c r="D59" s="21" t="s">
        <v>209</v>
      </c>
      <c r="E59" s="21" t="s">
        <v>9</v>
      </c>
      <c r="F59" s="22">
        <v>205.8</v>
      </c>
      <c r="G59" s="23">
        <v>463.01</v>
      </c>
      <c r="H59" s="24">
        <v>195</v>
      </c>
      <c r="I59" s="25">
        <f t="shared" si="0"/>
        <v>0.94752186588921272</v>
      </c>
    </row>
    <row r="60" spans="1:9" ht="63" outlineLevel="1" x14ac:dyDescent="0.25">
      <c r="A60" s="21" t="s">
        <v>224</v>
      </c>
      <c r="B60" s="21" t="s">
        <v>6</v>
      </c>
      <c r="C60" s="21" t="s">
        <v>41</v>
      </c>
      <c r="D60" s="21" t="s">
        <v>209</v>
      </c>
      <c r="E60" s="21" t="s">
        <v>10</v>
      </c>
      <c r="F60" s="22">
        <v>62.2</v>
      </c>
      <c r="G60" s="23">
        <v>139.83000000000001</v>
      </c>
      <c r="H60" s="24">
        <v>58.9</v>
      </c>
      <c r="I60" s="25">
        <f t="shared" si="0"/>
        <v>0.94694533762057875</v>
      </c>
    </row>
    <row r="61" spans="1:9" outlineLevel="1" x14ac:dyDescent="0.25">
      <c r="A61" s="13" t="s">
        <v>117</v>
      </c>
      <c r="B61" s="13" t="s">
        <v>6</v>
      </c>
      <c r="C61" s="13" t="s">
        <v>129</v>
      </c>
      <c r="D61" s="13"/>
      <c r="E61" s="13"/>
      <c r="F61" s="19">
        <f>F62+F63+F64</f>
        <v>2123.2000000000003</v>
      </c>
      <c r="G61" s="19">
        <f t="shared" ref="G61:H61" si="2">G62+G63+G64</f>
        <v>3339.64</v>
      </c>
      <c r="H61" s="19">
        <f t="shared" si="2"/>
        <v>1993.6</v>
      </c>
      <c r="I61" s="25">
        <f t="shared" si="0"/>
        <v>0.93896006028636003</v>
      </c>
    </row>
    <row r="62" spans="1:9" ht="47.25" outlineLevel="1" x14ac:dyDescent="0.25">
      <c r="A62" s="21" t="s">
        <v>45</v>
      </c>
      <c r="B62" s="21" t="s">
        <v>6</v>
      </c>
      <c r="C62" s="21" t="s">
        <v>43</v>
      </c>
      <c r="D62" s="21" t="s">
        <v>44</v>
      </c>
      <c r="E62" s="21" t="s">
        <v>46</v>
      </c>
      <c r="F62" s="22">
        <v>1839.6</v>
      </c>
      <c r="G62" s="23">
        <v>2511.54</v>
      </c>
      <c r="H62" s="24">
        <v>1740.2</v>
      </c>
      <c r="I62" s="25">
        <f t="shared" si="0"/>
        <v>0.94596651445966518</v>
      </c>
    </row>
    <row r="63" spans="1:9" ht="47.25" outlineLevel="1" x14ac:dyDescent="0.25">
      <c r="A63" s="21" t="s">
        <v>49</v>
      </c>
      <c r="B63" s="21" t="s">
        <v>6</v>
      </c>
      <c r="C63" s="21" t="s">
        <v>47</v>
      </c>
      <c r="D63" s="21" t="s">
        <v>48</v>
      </c>
      <c r="E63" s="21" t="s">
        <v>9</v>
      </c>
      <c r="F63" s="22">
        <v>217.8</v>
      </c>
      <c r="G63" s="23">
        <v>636.02</v>
      </c>
      <c r="H63" s="24">
        <v>194.6</v>
      </c>
      <c r="I63" s="25">
        <f t="shared" si="0"/>
        <v>0.89348025711662071</v>
      </c>
    </row>
    <row r="64" spans="1:9" ht="47.25" outlineLevel="1" x14ac:dyDescent="0.25">
      <c r="A64" s="21" t="s">
        <v>49</v>
      </c>
      <c r="B64" s="21" t="s">
        <v>6</v>
      </c>
      <c r="C64" s="21" t="s">
        <v>47</v>
      </c>
      <c r="D64" s="21" t="s">
        <v>48</v>
      </c>
      <c r="E64" s="21" t="s">
        <v>10</v>
      </c>
      <c r="F64" s="22">
        <v>65.8</v>
      </c>
      <c r="G64" s="23">
        <v>192.08</v>
      </c>
      <c r="H64" s="24">
        <v>58.8</v>
      </c>
      <c r="I64" s="25">
        <f t="shared" si="0"/>
        <v>0.8936170212765957</v>
      </c>
    </row>
    <row r="65" spans="1:9" x14ac:dyDescent="0.25">
      <c r="A65" s="13" t="s">
        <v>120</v>
      </c>
      <c r="B65" s="13" t="s">
        <v>57</v>
      </c>
      <c r="C65" s="13"/>
      <c r="D65" s="13"/>
      <c r="E65" s="13"/>
      <c r="F65" s="19">
        <f>F66</f>
        <v>1015.4</v>
      </c>
      <c r="G65" s="19">
        <f t="shared" ref="G65:H65" si="3">G66</f>
        <v>1628.2499999999998</v>
      </c>
      <c r="H65" s="19">
        <f t="shared" si="3"/>
        <v>982.7</v>
      </c>
      <c r="I65" s="20">
        <f t="shared" si="0"/>
        <v>0.96779594248571998</v>
      </c>
    </row>
    <row r="66" spans="1:9" x14ac:dyDescent="0.25">
      <c r="A66" s="13" t="s">
        <v>105</v>
      </c>
      <c r="B66" s="13" t="s">
        <v>57</v>
      </c>
      <c r="C66" s="13" t="s">
        <v>102</v>
      </c>
      <c r="D66" s="13"/>
      <c r="E66" s="13"/>
      <c r="F66" s="19">
        <f>F67+F68+F69+F70+F71</f>
        <v>1015.4</v>
      </c>
      <c r="G66" s="19">
        <f t="shared" ref="G66:H66" si="4">G67+G68+G69+G70+G71</f>
        <v>1628.2499999999998</v>
      </c>
      <c r="H66" s="19">
        <f t="shared" si="4"/>
        <v>982.7</v>
      </c>
      <c r="I66" s="20">
        <f t="shared" ref="I66" si="5">H66/F66</f>
        <v>0.96779594248571998</v>
      </c>
    </row>
    <row r="67" spans="1:9" ht="63" outlineLevel="1" x14ac:dyDescent="0.25">
      <c r="A67" s="21" t="s">
        <v>224</v>
      </c>
      <c r="B67" s="21" t="s">
        <v>57</v>
      </c>
      <c r="C67" s="21" t="s">
        <v>58</v>
      </c>
      <c r="D67" s="21" t="s">
        <v>214</v>
      </c>
      <c r="E67" s="21" t="s">
        <v>9</v>
      </c>
      <c r="F67" s="22">
        <v>753.5</v>
      </c>
      <c r="G67" s="23">
        <v>1126.0899999999999</v>
      </c>
      <c r="H67" s="24">
        <v>719.2</v>
      </c>
      <c r="I67" s="25">
        <f t="shared" si="0"/>
        <v>0.95447909754479099</v>
      </c>
    </row>
    <row r="68" spans="1:9" ht="63" outlineLevel="1" x14ac:dyDescent="0.25">
      <c r="A68" s="21" t="s">
        <v>224</v>
      </c>
      <c r="B68" s="21" t="s">
        <v>57</v>
      </c>
      <c r="C68" s="21" t="s">
        <v>58</v>
      </c>
      <c r="D68" s="21" t="s">
        <v>214</v>
      </c>
      <c r="E68" s="21" t="s">
        <v>13</v>
      </c>
      <c r="F68" s="22">
        <v>8.1</v>
      </c>
      <c r="G68" s="23">
        <v>28.8</v>
      </c>
      <c r="H68" s="24">
        <v>8.1</v>
      </c>
      <c r="I68" s="25">
        <f t="shared" si="0"/>
        <v>1</v>
      </c>
    </row>
    <row r="69" spans="1:9" ht="63" outlineLevel="1" x14ac:dyDescent="0.25">
      <c r="A69" s="21" t="s">
        <v>224</v>
      </c>
      <c r="B69" s="21" t="s">
        <v>57</v>
      </c>
      <c r="C69" s="21" t="s">
        <v>58</v>
      </c>
      <c r="D69" s="21" t="s">
        <v>214</v>
      </c>
      <c r="E69" s="21" t="s">
        <v>10</v>
      </c>
      <c r="F69" s="22">
        <v>227.6</v>
      </c>
      <c r="G69" s="23">
        <v>340.08</v>
      </c>
      <c r="H69" s="24">
        <v>217.2</v>
      </c>
      <c r="I69" s="25">
        <f t="shared" si="0"/>
        <v>0.95430579964850615</v>
      </c>
    </row>
    <row r="70" spans="1:9" ht="47.25" outlineLevel="1" x14ac:dyDescent="0.25">
      <c r="A70" s="21" t="s">
        <v>8</v>
      </c>
      <c r="B70" s="21" t="s">
        <v>57</v>
      </c>
      <c r="C70" s="21" t="s">
        <v>58</v>
      </c>
      <c r="D70" s="21" t="s">
        <v>59</v>
      </c>
      <c r="E70" s="21" t="s">
        <v>14</v>
      </c>
      <c r="F70" s="22">
        <v>1.8</v>
      </c>
      <c r="G70" s="23">
        <v>133.28</v>
      </c>
      <c r="H70" s="24">
        <v>0</v>
      </c>
      <c r="I70" s="25">
        <f t="shared" si="0"/>
        <v>0</v>
      </c>
    </row>
    <row r="71" spans="1:9" ht="47.25" outlineLevel="1" x14ac:dyDescent="0.25">
      <c r="A71" s="21" t="s">
        <v>199</v>
      </c>
      <c r="B71" s="21" t="s">
        <v>57</v>
      </c>
      <c r="C71" s="21" t="s">
        <v>58</v>
      </c>
      <c r="D71" s="21" t="s">
        <v>210</v>
      </c>
      <c r="E71" s="21" t="s">
        <v>14</v>
      </c>
      <c r="F71" s="22">
        <v>24.4</v>
      </c>
      <c r="G71" s="23"/>
      <c r="H71" s="24">
        <v>38.200000000000003</v>
      </c>
      <c r="I71" s="25">
        <f t="shared" si="0"/>
        <v>1.5655737704918036</v>
      </c>
    </row>
    <row r="72" spans="1:9" outlineLevel="1" x14ac:dyDescent="0.25">
      <c r="A72" s="13" t="s">
        <v>134</v>
      </c>
      <c r="B72" s="13" t="s">
        <v>133</v>
      </c>
      <c r="C72" s="13" t="s">
        <v>102</v>
      </c>
      <c r="D72" s="13"/>
      <c r="E72" s="13"/>
      <c r="F72" s="19">
        <f>F73+F75+F76+F77+F78+F79+F80</f>
        <v>1000.5</v>
      </c>
      <c r="G72" s="19">
        <f t="shared" ref="G72:H72" si="6">G73+G75+G76+G77+G78+G79+G80</f>
        <v>0</v>
      </c>
      <c r="H72" s="19">
        <f t="shared" si="6"/>
        <v>903.6</v>
      </c>
      <c r="I72" s="20">
        <f t="shared" ref="I72:I197" si="7">H72/F72</f>
        <v>0.90314842578710652</v>
      </c>
    </row>
    <row r="73" spans="1:9" ht="63" outlineLevel="1" x14ac:dyDescent="0.25">
      <c r="A73" s="21" t="s">
        <v>224</v>
      </c>
      <c r="B73" s="21" t="s">
        <v>133</v>
      </c>
      <c r="C73" s="21" t="s">
        <v>7</v>
      </c>
      <c r="D73" s="21" t="s">
        <v>211</v>
      </c>
      <c r="E73" s="21" t="s">
        <v>9</v>
      </c>
      <c r="F73" s="22">
        <v>342</v>
      </c>
      <c r="G73" s="23"/>
      <c r="H73" s="24">
        <v>310.2</v>
      </c>
      <c r="I73" s="25">
        <f t="shared" si="7"/>
        <v>0.90701754385964906</v>
      </c>
    </row>
    <row r="74" spans="1:9" ht="63" outlineLevel="1" x14ac:dyDescent="0.25">
      <c r="A74" s="21" t="s">
        <v>224</v>
      </c>
      <c r="B74" s="21" t="s">
        <v>133</v>
      </c>
      <c r="C74" s="21" t="s">
        <v>7</v>
      </c>
      <c r="D74" s="21" t="s">
        <v>211</v>
      </c>
      <c r="E74" s="21" t="s">
        <v>13</v>
      </c>
      <c r="F74" s="22">
        <v>4.0999999999999996</v>
      </c>
      <c r="G74" s="23"/>
      <c r="H74" s="24">
        <v>3.7</v>
      </c>
      <c r="I74" s="25">
        <f t="shared" si="7"/>
        <v>0.90243902439024404</v>
      </c>
    </row>
    <row r="75" spans="1:9" ht="63" outlineLevel="1" x14ac:dyDescent="0.25">
      <c r="A75" s="21" t="s">
        <v>224</v>
      </c>
      <c r="B75" s="21" t="s">
        <v>133</v>
      </c>
      <c r="C75" s="21" t="s">
        <v>7</v>
      </c>
      <c r="D75" s="21" t="s">
        <v>211</v>
      </c>
      <c r="E75" s="21" t="s">
        <v>10</v>
      </c>
      <c r="F75" s="22">
        <v>103.3</v>
      </c>
      <c r="G75" s="23"/>
      <c r="H75" s="24">
        <v>85</v>
      </c>
      <c r="I75" s="25">
        <f t="shared" si="7"/>
        <v>0.82284607938044529</v>
      </c>
    </row>
    <row r="76" spans="1:9" ht="63" outlineLevel="1" x14ac:dyDescent="0.25">
      <c r="A76" s="21" t="s">
        <v>224</v>
      </c>
      <c r="B76" s="21" t="s">
        <v>133</v>
      </c>
      <c r="C76" s="21" t="s">
        <v>7</v>
      </c>
      <c r="D76" s="21" t="s">
        <v>212</v>
      </c>
      <c r="E76" s="21" t="s">
        <v>9</v>
      </c>
      <c r="F76" s="22">
        <v>301.2</v>
      </c>
      <c r="G76" s="23"/>
      <c r="H76" s="24">
        <v>280</v>
      </c>
      <c r="I76" s="25">
        <f t="shared" si="7"/>
        <v>0.92961487383798147</v>
      </c>
    </row>
    <row r="77" spans="1:9" ht="63" outlineLevel="1" x14ac:dyDescent="0.25">
      <c r="A77" s="21" t="s">
        <v>224</v>
      </c>
      <c r="B77" s="21" t="s">
        <v>133</v>
      </c>
      <c r="C77" s="21" t="s">
        <v>7</v>
      </c>
      <c r="D77" s="21" t="s">
        <v>212</v>
      </c>
      <c r="E77" s="21" t="s">
        <v>13</v>
      </c>
      <c r="F77" s="22">
        <v>4.0999999999999996</v>
      </c>
      <c r="G77" s="23"/>
      <c r="H77" s="24">
        <v>4.5</v>
      </c>
      <c r="I77" s="25">
        <f t="shared" si="7"/>
        <v>1.0975609756097562</v>
      </c>
    </row>
    <row r="78" spans="1:9" ht="63" outlineLevel="1" x14ac:dyDescent="0.25">
      <c r="A78" s="21" t="s">
        <v>224</v>
      </c>
      <c r="B78" s="21" t="s">
        <v>133</v>
      </c>
      <c r="C78" s="21" t="s">
        <v>7</v>
      </c>
      <c r="D78" s="21" t="s">
        <v>212</v>
      </c>
      <c r="E78" s="21" t="s">
        <v>10</v>
      </c>
      <c r="F78" s="22">
        <v>91</v>
      </c>
      <c r="G78" s="23"/>
      <c r="H78" s="24">
        <v>83.8</v>
      </c>
      <c r="I78" s="25">
        <f t="shared" si="7"/>
        <v>0.92087912087912083</v>
      </c>
    </row>
    <row r="79" spans="1:9" ht="47.25" outlineLevel="1" x14ac:dyDescent="0.25">
      <c r="A79" s="21" t="s">
        <v>8</v>
      </c>
      <c r="B79" s="21" t="s">
        <v>133</v>
      </c>
      <c r="C79" s="21" t="s">
        <v>7</v>
      </c>
      <c r="D79" s="21" t="s">
        <v>212</v>
      </c>
      <c r="E79" s="21" t="s">
        <v>14</v>
      </c>
      <c r="F79" s="22">
        <v>2.6</v>
      </c>
      <c r="G79" s="23"/>
      <c r="H79" s="24">
        <v>0</v>
      </c>
      <c r="I79" s="25">
        <f t="shared" si="7"/>
        <v>0</v>
      </c>
    </row>
    <row r="80" spans="1:9" ht="47.25" outlineLevel="1" x14ac:dyDescent="0.25">
      <c r="A80" s="21" t="s">
        <v>199</v>
      </c>
      <c r="B80" s="21" t="s">
        <v>133</v>
      </c>
      <c r="C80" s="21" t="s">
        <v>7</v>
      </c>
      <c r="D80" s="21" t="s">
        <v>213</v>
      </c>
      <c r="E80" s="21" t="s">
        <v>14</v>
      </c>
      <c r="F80" s="22">
        <v>156.30000000000001</v>
      </c>
      <c r="G80" s="23"/>
      <c r="H80" s="24">
        <f>136.5+3.6</f>
        <v>140.1</v>
      </c>
      <c r="I80" s="25">
        <f t="shared" si="7"/>
        <v>0.8963531669865642</v>
      </c>
    </row>
    <row r="81" spans="1:17" x14ac:dyDescent="0.25">
      <c r="A81" s="13" t="s">
        <v>121</v>
      </c>
      <c r="B81" s="13" t="s">
        <v>60</v>
      </c>
      <c r="C81" s="13"/>
      <c r="D81" s="13"/>
      <c r="E81" s="13"/>
      <c r="F81" s="19">
        <f>F82+F90+F104</f>
        <v>13221</v>
      </c>
      <c r="G81" s="19">
        <f>G82+G90+G104</f>
        <v>19223.280000000002</v>
      </c>
      <c r="H81" s="19">
        <f>H82+H90+H104</f>
        <v>12324.800000000001</v>
      </c>
      <c r="I81" s="20">
        <f t="shared" si="7"/>
        <v>0.93221390212540667</v>
      </c>
    </row>
    <row r="82" spans="1:17" ht="31.5" x14ac:dyDescent="0.25">
      <c r="A82" s="13" t="s">
        <v>122</v>
      </c>
      <c r="B82" s="13" t="s">
        <v>60</v>
      </c>
      <c r="C82" s="13" t="s">
        <v>34</v>
      </c>
      <c r="D82" s="13"/>
      <c r="E82" s="13"/>
      <c r="F82" s="19">
        <f>SUM(F83:F89)</f>
        <v>4806.8</v>
      </c>
      <c r="G82" s="19">
        <f t="shared" ref="G82:H82" si="8">SUM(G83:G89)</f>
        <v>0</v>
      </c>
      <c r="H82" s="19">
        <f t="shared" si="8"/>
        <v>3846.7</v>
      </c>
      <c r="I82" s="20">
        <f t="shared" si="7"/>
        <v>0.8002621286510776</v>
      </c>
      <c r="P82" s="17"/>
      <c r="Q82" s="17"/>
    </row>
    <row r="83" spans="1:17" ht="47.25" outlineLevel="1" x14ac:dyDescent="0.25">
      <c r="A83" s="21" t="s">
        <v>36</v>
      </c>
      <c r="B83" s="21" t="s">
        <v>60</v>
      </c>
      <c r="C83" s="21" t="s">
        <v>34</v>
      </c>
      <c r="D83" s="21" t="s">
        <v>35</v>
      </c>
      <c r="E83" s="21" t="s">
        <v>37</v>
      </c>
      <c r="F83" s="22">
        <v>2747.5</v>
      </c>
      <c r="G83" s="23"/>
      <c r="H83" s="24">
        <v>2835.4</v>
      </c>
      <c r="I83" s="25">
        <f t="shared" si="7"/>
        <v>1.0319927206551411</v>
      </c>
    </row>
    <row r="84" spans="1:17" ht="47.25" outlineLevel="1" x14ac:dyDescent="0.25">
      <c r="A84" s="21" t="s">
        <v>36</v>
      </c>
      <c r="B84" s="21" t="s">
        <v>60</v>
      </c>
      <c r="C84" s="21" t="s">
        <v>34</v>
      </c>
      <c r="D84" s="21" t="s">
        <v>35</v>
      </c>
      <c r="E84" s="21" t="s">
        <v>38</v>
      </c>
      <c r="F84" s="22">
        <v>829.8</v>
      </c>
      <c r="G84" s="23"/>
      <c r="H84" s="24">
        <v>856.3</v>
      </c>
      <c r="I84" s="25">
        <f t="shared" si="7"/>
        <v>1.031935406121957</v>
      </c>
    </row>
    <row r="85" spans="1:17" ht="47.25" outlineLevel="1" x14ac:dyDescent="0.25">
      <c r="A85" s="21" t="s">
        <v>36</v>
      </c>
      <c r="B85" s="21" t="s">
        <v>60</v>
      </c>
      <c r="C85" s="21" t="s">
        <v>34</v>
      </c>
      <c r="D85" s="21" t="s">
        <v>35</v>
      </c>
      <c r="E85" s="21" t="s">
        <v>14</v>
      </c>
      <c r="F85" s="22">
        <v>222.9</v>
      </c>
      <c r="G85" s="23"/>
      <c r="H85" s="24">
        <v>155</v>
      </c>
      <c r="I85" s="25">
        <f t="shared" si="7"/>
        <v>0.69537909376401974</v>
      </c>
    </row>
    <row r="86" spans="1:17" ht="78.75" outlineLevel="1" x14ac:dyDescent="0.25">
      <c r="A86" s="21" t="s">
        <v>226</v>
      </c>
      <c r="B86" s="21" t="s">
        <v>60</v>
      </c>
      <c r="C86" s="21" t="s">
        <v>34</v>
      </c>
      <c r="D86" s="21" t="s">
        <v>215</v>
      </c>
      <c r="E86" s="21" t="s">
        <v>148</v>
      </c>
      <c r="F86" s="22">
        <v>18.8</v>
      </c>
      <c r="G86" s="23"/>
      <c r="H86" s="24">
        <v>0</v>
      </c>
      <c r="I86" s="25">
        <f t="shared" si="7"/>
        <v>0</v>
      </c>
    </row>
    <row r="87" spans="1:17" ht="47.25" outlineLevel="1" x14ac:dyDescent="0.25">
      <c r="A87" s="21" t="s">
        <v>36</v>
      </c>
      <c r="B87" s="21" t="s">
        <v>60</v>
      </c>
      <c r="C87" s="21" t="s">
        <v>34</v>
      </c>
      <c r="D87" s="21" t="s">
        <v>35</v>
      </c>
      <c r="E87" s="21" t="s">
        <v>15</v>
      </c>
      <c r="F87" s="22">
        <v>1</v>
      </c>
      <c r="G87" s="23"/>
      <c r="H87" s="24">
        <v>0</v>
      </c>
      <c r="I87" s="25">
        <f t="shared" si="7"/>
        <v>0</v>
      </c>
    </row>
    <row r="88" spans="1:17" ht="94.5" outlineLevel="1" x14ac:dyDescent="0.25">
      <c r="A88" s="21" t="s">
        <v>40</v>
      </c>
      <c r="B88" s="21" t="s">
        <v>60</v>
      </c>
      <c r="C88" s="21" t="s">
        <v>39</v>
      </c>
      <c r="D88" s="21" t="s">
        <v>206</v>
      </c>
      <c r="E88" s="21" t="s">
        <v>14</v>
      </c>
      <c r="F88" s="22">
        <v>5.5</v>
      </c>
      <c r="G88" s="23"/>
      <c r="H88" s="24">
        <v>0</v>
      </c>
      <c r="I88" s="25">
        <f t="shared" si="7"/>
        <v>0</v>
      </c>
    </row>
    <row r="89" spans="1:17" ht="31.5" outlineLevel="1" x14ac:dyDescent="0.25">
      <c r="A89" s="21" t="s">
        <v>217</v>
      </c>
      <c r="B89" s="21" t="s">
        <v>60</v>
      </c>
      <c r="C89" s="21" t="s">
        <v>34</v>
      </c>
      <c r="D89" s="21" t="s">
        <v>216</v>
      </c>
      <c r="E89" s="21" t="s">
        <v>14</v>
      </c>
      <c r="F89" s="22">
        <v>981.3</v>
      </c>
      <c r="G89" s="23"/>
      <c r="H89" s="24">
        <v>0</v>
      </c>
      <c r="I89" s="25">
        <f t="shared" si="7"/>
        <v>0</v>
      </c>
    </row>
    <row r="90" spans="1:17" outlineLevel="1" x14ac:dyDescent="0.25">
      <c r="A90" s="13" t="s">
        <v>121</v>
      </c>
      <c r="B90" s="13" t="s">
        <v>60</v>
      </c>
      <c r="C90" s="13" t="s">
        <v>116</v>
      </c>
      <c r="D90" s="13"/>
      <c r="E90" s="13"/>
      <c r="F90" s="19">
        <f>SUM(F91:F103)</f>
        <v>6214.5</v>
      </c>
      <c r="G90" s="19">
        <f t="shared" ref="G90:H90" si="9">SUM(G91:G103)</f>
        <v>14238.130000000001</v>
      </c>
      <c r="H90" s="19">
        <f t="shared" si="9"/>
        <v>7011.2000000000007</v>
      </c>
      <c r="I90" s="20">
        <f t="shared" si="7"/>
        <v>1.1282001770053907</v>
      </c>
    </row>
    <row r="91" spans="1:17" ht="47.25" outlineLevel="1" x14ac:dyDescent="0.25">
      <c r="A91" s="21" t="s">
        <v>36</v>
      </c>
      <c r="B91" s="21" t="s">
        <v>60</v>
      </c>
      <c r="C91" s="21" t="s">
        <v>61</v>
      </c>
      <c r="D91" s="21" t="s">
        <v>62</v>
      </c>
      <c r="E91" s="21" t="s">
        <v>37</v>
      </c>
      <c r="F91" s="22">
        <v>1930.6</v>
      </c>
      <c r="G91" s="23">
        <v>4458.47</v>
      </c>
      <c r="H91" s="24">
        <v>2163.5</v>
      </c>
      <c r="I91" s="25">
        <f t="shared" si="7"/>
        <v>1.1206360716875583</v>
      </c>
    </row>
    <row r="92" spans="1:17" ht="47.25" outlineLevel="1" x14ac:dyDescent="0.25">
      <c r="A92" s="21" t="s">
        <v>36</v>
      </c>
      <c r="B92" s="21" t="s">
        <v>60</v>
      </c>
      <c r="C92" s="21" t="s">
        <v>61</v>
      </c>
      <c r="D92" s="21" t="s">
        <v>62</v>
      </c>
      <c r="E92" s="21" t="s">
        <v>38</v>
      </c>
      <c r="F92" s="22">
        <v>583</v>
      </c>
      <c r="G92" s="23">
        <v>1346.46</v>
      </c>
      <c r="H92" s="24">
        <v>653.4</v>
      </c>
      <c r="I92" s="25">
        <f t="shared" si="7"/>
        <v>1.120754716981132</v>
      </c>
    </row>
    <row r="93" spans="1:17" ht="47.25" outlineLevel="1" x14ac:dyDescent="0.25">
      <c r="A93" s="21" t="s">
        <v>36</v>
      </c>
      <c r="B93" s="21" t="s">
        <v>60</v>
      </c>
      <c r="C93" s="21" t="s">
        <v>61</v>
      </c>
      <c r="D93" s="21" t="s">
        <v>62</v>
      </c>
      <c r="E93" s="21" t="s">
        <v>14</v>
      </c>
      <c r="F93" s="22">
        <v>506.2</v>
      </c>
      <c r="G93" s="23">
        <v>390.47</v>
      </c>
      <c r="H93" s="24">
        <v>1419.5</v>
      </c>
      <c r="I93" s="25">
        <f t="shared" si="7"/>
        <v>2.8042275780323984</v>
      </c>
    </row>
    <row r="94" spans="1:17" ht="47.25" outlineLevel="1" x14ac:dyDescent="0.25">
      <c r="A94" s="21" t="s">
        <v>36</v>
      </c>
      <c r="B94" s="21" t="s">
        <v>60</v>
      </c>
      <c r="C94" s="21" t="s">
        <v>61</v>
      </c>
      <c r="D94" s="21" t="s">
        <v>62</v>
      </c>
      <c r="E94" s="21" t="s">
        <v>15</v>
      </c>
      <c r="F94" s="22">
        <v>1.3</v>
      </c>
      <c r="G94" s="23">
        <v>70</v>
      </c>
      <c r="H94" s="24">
        <v>0</v>
      </c>
      <c r="I94" s="25">
        <f t="shared" si="7"/>
        <v>0</v>
      </c>
    </row>
    <row r="95" spans="1:17" ht="31.5" outlineLevel="1" x14ac:dyDescent="0.25">
      <c r="A95" s="21" t="s">
        <v>161</v>
      </c>
      <c r="B95" s="21" t="s">
        <v>60</v>
      </c>
      <c r="C95" s="21" t="s">
        <v>61</v>
      </c>
      <c r="D95" s="21" t="s">
        <v>160</v>
      </c>
      <c r="E95" s="21" t="s">
        <v>14</v>
      </c>
      <c r="F95" s="22">
        <v>65.900000000000006</v>
      </c>
      <c r="G95" s="23"/>
      <c r="H95" s="24">
        <v>0</v>
      </c>
      <c r="I95" s="25">
        <f t="shared" si="7"/>
        <v>0</v>
      </c>
    </row>
    <row r="96" spans="1:17" ht="63" outlineLevel="1" x14ac:dyDescent="0.25">
      <c r="A96" s="21" t="s">
        <v>224</v>
      </c>
      <c r="B96" s="21" t="s">
        <v>60</v>
      </c>
      <c r="C96" s="21" t="s">
        <v>41</v>
      </c>
      <c r="D96" s="21" t="s">
        <v>209</v>
      </c>
      <c r="E96" s="21" t="s">
        <v>9</v>
      </c>
      <c r="F96" s="22">
        <v>418.7</v>
      </c>
      <c r="G96" s="23">
        <v>5409.93</v>
      </c>
      <c r="H96" s="24">
        <v>399.9</v>
      </c>
      <c r="I96" s="25">
        <f t="shared" si="7"/>
        <v>0.95509911631239552</v>
      </c>
    </row>
    <row r="97" spans="1:15" ht="63" outlineLevel="1" x14ac:dyDescent="0.25">
      <c r="A97" s="21" t="s">
        <v>224</v>
      </c>
      <c r="B97" s="21" t="s">
        <v>60</v>
      </c>
      <c r="C97" s="21" t="s">
        <v>41</v>
      </c>
      <c r="D97" s="21" t="s">
        <v>209</v>
      </c>
      <c r="E97" s="21" t="s">
        <v>13</v>
      </c>
      <c r="F97" s="22">
        <v>12.5</v>
      </c>
      <c r="G97" s="23"/>
      <c r="H97" s="24">
        <v>0</v>
      </c>
      <c r="I97" s="25">
        <f t="shared" si="7"/>
        <v>0</v>
      </c>
    </row>
    <row r="98" spans="1:15" ht="63" outlineLevel="1" x14ac:dyDescent="0.25">
      <c r="A98" s="21" t="s">
        <v>224</v>
      </c>
      <c r="B98" s="21" t="s">
        <v>60</v>
      </c>
      <c r="C98" s="21" t="s">
        <v>41</v>
      </c>
      <c r="D98" s="21" t="s">
        <v>209</v>
      </c>
      <c r="E98" s="21" t="s">
        <v>10</v>
      </c>
      <c r="F98" s="22">
        <v>126.5</v>
      </c>
      <c r="G98" s="23">
        <v>1633.8</v>
      </c>
      <c r="H98" s="24">
        <v>120.8</v>
      </c>
      <c r="I98" s="25">
        <f t="shared" si="7"/>
        <v>0.95494071146245052</v>
      </c>
    </row>
    <row r="99" spans="1:15" ht="47.25" outlineLevel="1" x14ac:dyDescent="0.25">
      <c r="A99" s="21" t="s">
        <v>8</v>
      </c>
      <c r="B99" s="21" t="s">
        <v>60</v>
      </c>
      <c r="C99" s="21" t="s">
        <v>41</v>
      </c>
      <c r="D99" s="21" t="s">
        <v>42</v>
      </c>
      <c r="E99" s="21" t="s">
        <v>14</v>
      </c>
      <c r="F99" s="22">
        <v>7.3</v>
      </c>
      <c r="G99" s="23">
        <v>929</v>
      </c>
      <c r="H99" s="24">
        <v>0</v>
      </c>
      <c r="I99" s="25">
        <f t="shared" si="7"/>
        <v>0</v>
      </c>
    </row>
    <row r="100" spans="1:15" ht="47.25" outlineLevel="1" x14ac:dyDescent="0.25">
      <c r="A100" s="21" t="s">
        <v>199</v>
      </c>
      <c r="B100" s="21" t="s">
        <v>60</v>
      </c>
      <c r="C100" s="21" t="s">
        <v>41</v>
      </c>
      <c r="D100" s="21" t="s">
        <v>218</v>
      </c>
      <c r="E100" s="21" t="s">
        <v>9</v>
      </c>
      <c r="F100" s="22">
        <v>1494.8</v>
      </c>
      <c r="G100" s="23"/>
      <c r="H100" s="24">
        <v>1485.9</v>
      </c>
      <c r="I100" s="25">
        <f t="shared" si="7"/>
        <v>0.99404602622424409</v>
      </c>
    </row>
    <row r="101" spans="1:15" ht="47.25" outlineLevel="1" x14ac:dyDescent="0.25">
      <c r="A101" s="21" t="s">
        <v>199</v>
      </c>
      <c r="B101" s="21" t="s">
        <v>60</v>
      </c>
      <c r="C101" s="21" t="s">
        <v>41</v>
      </c>
      <c r="D101" s="21" t="s">
        <v>218</v>
      </c>
      <c r="E101" s="21" t="s">
        <v>10</v>
      </c>
      <c r="F101" s="22">
        <v>451.4</v>
      </c>
      <c r="G101" s="23"/>
      <c r="H101" s="24">
        <v>448.1</v>
      </c>
      <c r="I101" s="25">
        <f t="shared" si="7"/>
        <v>0.99268941072219774</v>
      </c>
    </row>
    <row r="102" spans="1:15" ht="47.25" outlineLevel="1" x14ac:dyDescent="0.25">
      <c r="A102" s="21" t="s">
        <v>199</v>
      </c>
      <c r="B102" s="21" t="s">
        <v>60</v>
      </c>
      <c r="C102" s="21" t="s">
        <v>41</v>
      </c>
      <c r="D102" s="21" t="s">
        <v>218</v>
      </c>
      <c r="E102" s="21" t="s">
        <v>14</v>
      </c>
      <c r="F102" s="22">
        <v>613.79999999999995</v>
      </c>
      <c r="G102" s="23"/>
      <c r="H102" s="24">
        <v>320.10000000000002</v>
      </c>
      <c r="I102" s="25">
        <f t="shared" si="7"/>
        <v>0.52150537634408611</v>
      </c>
    </row>
    <row r="103" spans="1:15" ht="47.25" outlineLevel="1" x14ac:dyDescent="0.25">
      <c r="A103" s="21" t="s">
        <v>199</v>
      </c>
      <c r="B103" s="21" t="s">
        <v>60</v>
      </c>
      <c r="C103" s="21" t="s">
        <v>41</v>
      </c>
      <c r="D103" s="21" t="s">
        <v>218</v>
      </c>
      <c r="E103" s="21" t="s">
        <v>16</v>
      </c>
      <c r="F103" s="22">
        <v>2.5</v>
      </c>
      <c r="G103" s="23"/>
      <c r="H103" s="24"/>
      <c r="I103" s="25"/>
    </row>
    <row r="104" spans="1:15" ht="31.5" outlineLevel="1" x14ac:dyDescent="0.25">
      <c r="A104" s="13" t="s">
        <v>123</v>
      </c>
      <c r="B104" s="13" t="s">
        <v>60</v>
      </c>
      <c r="C104" s="13" t="s">
        <v>63</v>
      </c>
      <c r="D104" s="13"/>
      <c r="E104" s="13"/>
      <c r="F104" s="19">
        <f>SUM(F105:F110)</f>
        <v>2199.6999999999998</v>
      </c>
      <c r="G104" s="19">
        <f t="shared" ref="G104:H104" si="10">SUM(G105:G110)</f>
        <v>4985.1500000000005</v>
      </c>
      <c r="H104" s="19">
        <f t="shared" si="10"/>
        <v>1466.8999999999999</v>
      </c>
      <c r="I104" s="20">
        <f t="shared" si="7"/>
        <v>0.66686366322680368</v>
      </c>
    </row>
    <row r="105" spans="1:15" ht="47.25" outlineLevel="1" x14ac:dyDescent="0.25">
      <c r="A105" s="21" t="s">
        <v>36</v>
      </c>
      <c r="B105" s="21" t="s">
        <v>60</v>
      </c>
      <c r="C105" s="21" t="s">
        <v>63</v>
      </c>
      <c r="D105" s="21" t="s">
        <v>64</v>
      </c>
      <c r="E105" s="21" t="s">
        <v>37</v>
      </c>
      <c r="F105" s="22">
        <v>1160</v>
      </c>
      <c r="G105" s="23">
        <v>2597.88</v>
      </c>
      <c r="H105" s="24">
        <v>975.6</v>
      </c>
      <c r="I105" s="25">
        <f t="shared" si="7"/>
        <v>0.84103448275862069</v>
      </c>
    </row>
    <row r="106" spans="1:15" ht="47.25" outlineLevel="1" x14ac:dyDescent="0.25">
      <c r="A106" s="21" t="s">
        <v>36</v>
      </c>
      <c r="B106" s="21" t="s">
        <v>60</v>
      </c>
      <c r="C106" s="21" t="s">
        <v>63</v>
      </c>
      <c r="D106" s="21" t="s">
        <v>64</v>
      </c>
      <c r="E106" s="21" t="s">
        <v>38</v>
      </c>
      <c r="F106" s="22">
        <v>350.3</v>
      </c>
      <c r="G106" s="23">
        <v>784.56</v>
      </c>
      <c r="H106" s="24">
        <v>294</v>
      </c>
      <c r="I106" s="25">
        <f t="shared" si="7"/>
        <v>0.83928061661433051</v>
      </c>
    </row>
    <row r="107" spans="1:15" ht="47.25" outlineLevel="1" x14ac:dyDescent="0.25">
      <c r="A107" s="21" t="s">
        <v>36</v>
      </c>
      <c r="B107" s="21" t="s">
        <v>60</v>
      </c>
      <c r="C107" s="21" t="s">
        <v>63</v>
      </c>
      <c r="D107" s="21" t="s">
        <v>64</v>
      </c>
      <c r="E107" s="21" t="s">
        <v>14</v>
      </c>
      <c r="F107" s="22">
        <v>681.3</v>
      </c>
      <c r="G107" s="23">
        <v>1476.19</v>
      </c>
      <c r="H107" s="24">
        <v>197.1</v>
      </c>
      <c r="I107" s="25">
        <f t="shared" si="7"/>
        <v>0.28929986789960371</v>
      </c>
    </row>
    <row r="108" spans="1:15" ht="78.75" outlineLevel="1" x14ac:dyDescent="0.25">
      <c r="A108" s="21" t="s">
        <v>226</v>
      </c>
      <c r="B108" s="21" t="s">
        <v>60</v>
      </c>
      <c r="C108" s="21" t="s">
        <v>63</v>
      </c>
      <c r="D108" s="21" t="s">
        <v>219</v>
      </c>
      <c r="E108" s="21" t="s">
        <v>148</v>
      </c>
      <c r="F108" s="22">
        <v>5</v>
      </c>
      <c r="G108" s="23">
        <v>126.52</v>
      </c>
      <c r="H108" s="24">
        <v>0</v>
      </c>
      <c r="I108" s="25">
        <f t="shared" si="7"/>
        <v>0</v>
      </c>
    </row>
    <row r="109" spans="1:15" ht="47.25" outlineLevel="1" x14ac:dyDescent="0.25">
      <c r="A109" s="21" t="s">
        <v>36</v>
      </c>
      <c r="B109" s="21" t="s">
        <v>60</v>
      </c>
      <c r="C109" s="21" t="s">
        <v>63</v>
      </c>
      <c r="D109" s="21" t="s">
        <v>64</v>
      </c>
      <c r="E109" s="21" t="s">
        <v>15</v>
      </c>
      <c r="F109" s="22">
        <v>2.9</v>
      </c>
      <c r="G109" s="23"/>
      <c r="H109" s="24">
        <v>0.2</v>
      </c>
      <c r="I109" s="25">
        <f t="shared" si="7"/>
        <v>6.8965517241379309E-2</v>
      </c>
    </row>
    <row r="110" spans="1:15" ht="47.25" outlineLevel="1" x14ac:dyDescent="0.25">
      <c r="A110" s="21" t="s">
        <v>36</v>
      </c>
      <c r="B110" s="21" t="s">
        <v>60</v>
      </c>
      <c r="C110" s="21" t="s">
        <v>63</v>
      </c>
      <c r="D110" s="21" t="s">
        <v>64</v>
      </c>
      <c r="E110" s="21" t="s">
        <v>16</v>
      </c>
      <c r="F110" s="22">
        <v>0.2</v>
      </c>
      <c r="G110" s="23"/>
      <c r="H110" s="24">
        <v>0</v>
      </c>
      <c r="I110" s="25">
        <f t="shared" si="7"/>
        <v>0</v>
      </c>
    </row>
    <row r="111" spans="1:15" s="28" customFormat="1" outlineLevel="1" x14ac:dyDescent="0.25">
      <c r="A111" s="13" t="s">
        <v>189</v>
      </c>
      <c r="B111" s="13" t="s">
        <v>187</v>
      </c>
      <c r="C111" s="13"/>
      <c r="D111" s="13"/>
      <c r="E111" s="13"/>
      <c r="F111" s="19">
        <f>F112+F113+F114+F115+F116+F117</f>
        <v>3005.3</v>
      </c>
      <c r="G111" s="19">
        <f t="shared" ref="G111:H111" si="11">G112+G113+G114+G115+G116+G117</f>
        <v>0</v>
      </c>
      <c r="H111" s="19">
        <f t="shared" si="11"/>
        <v>2666.1000000000004</v>
      </c>
      <c r="I111" s="25">
        <f t="shared" si="7"/>
        <v>0.8871327321731608</v>
      </c>
      <c r="K111" s="3"/>
      <c r="L111" s="3"/>
      <c r="M111" s="3"/>
      <c r="N111" s="3"/>
      <c r="O111" s="3"/>
    </row>
    <row r="112" spans="1:15" ht="31.5" outlineLevel="1" x14ac:dyDescent="0.25">
      <c r="A112" s="21" t="s">
        <v>20</v>
      </c>
      <c r="B112" s="21" t="s">
        <v>187</v>
      </c>
      <c r="C112" s="21" t="s">
        <v>18</v>
      </c>
      <c r="D112" s="21" t="s">
        <v>21</v>
      </c>
      <c r="E112" s="21" t="s">
        <v>14</v>
      </c>
      <c r="F112" s="22">
        <v>275</v>
      </c>
      <c r="G112" s="23"/>
      <c r="H112" s="24">
        <v>290</v>
      </c>
      <c r="I112" s="25">
        <f t="shared" si="7"/>
        <v>1.0545454545454545</v>
      </c>
    </row>
    <row r="113" spans="1:9" ht="63" outlineLevel="1" x14ac:dyDescent="0.25">
      <c r="A113" s="21" t="s">
        <v>224</v>
      </c>
      <c r="B113" s="21" t="s">
        <v>187</v>
      </c>
      <c r="C113" s="21" t="s">
        <v>31</v>
      </c>
      <c r="D113" s="21" t="s">
        <v>220</v>
      </c>
      <c r="E113" s="21" t="s">
        <v>9</v>
      </c>
      <c r="F113" s="22">
        <v>1799.3</v>
      </c>
      <c r="G113" s="23"/>
      <c r="H113" s="24">
        <v>1668.2</v>
      </c>
      <c r="I113" s="25">
        <f t="shared" si="7"/>
        <v>0.92713833157338965</v>
      </c>
    </row>
    <row r="114" spans="1:9" ht="47.25" outlineLevel="1" x14ac:dyDescent="0.25">
      <c r="A114" s="21" t="s">
        <v>199</v>
      </c>
      <c r="B114" s="21" t="s">
        <v>187</v>
      </c>
      <c r="C114" s="21" t="s">
        <v>31</v>
      </c>
      <c r="D114" s="21" t="s">
        <v>221</v>
      </c>
      <c r="E114" s="21" t="s">
        <v>14</v>
      </c>
      <c r="F114" s="22">
        <v>263.7</v>
      </c>
      <c r="G114" s="23"/>
      <c r="H114" s="24">
        <v>55.9</v>
      </c>
      <c r="I114" s="25">
        <f t="shared" si="7"/>
        <v>0.21198331437239287</v>
      </c>
    </row>
    <row r="115" spans="1:9" ht="63" outlineLevel="1" x14ac:dyDescent="0.25">
      <c r="A115" s="21" t="s">
        <v>224</v>
      </c>
      <c r="B115" s="21" t="s">
        <v>187</v>
      </c>
      <c r="C115" s="21" t="s">
        <v>31</v>
      </c>
      <c r="D115" s="21" t="s">
        <v>220</v>
      </c>
      <c r="E115" s="21" t="s">
        <v>10</v>
      </c>
      <c r="F115" s="22">
        <v>543.4</v>
      </c>
      <c r="G115" s="23"/>
      <c r="H115" s="24">
        <v>501.7</v>
      </c>
      <c r="I115" s="25">
        <f t="shared" si="7"/>
        <v>0.9232609495767391</v>
      </c>
    </row>
    <row r="116" spans="1:9" ht="47.25" outlineLevel="1" x14ac:dyDescent="0.25">
      <c r="A116" s="21" t="s">
        <v>8</v>
      </c>
      <c r="B116" s="21" t="s">
        <v>187</v>
      </c>
      <c r="C116" s="21" t="s">
        <v>31</v>
      </c>
      <c r="D116" s="21" t="s">
        <v>188</v>
      </c>
      <c r="E116" s="21" t="s">
        <v>14</v>
      </c>
      <c r="F116" s="22">
        <v>8.8000000000000007</v>
      </c>
      <c r="G116" s="23"/>
      <c r="H116" s="24">
        <v>35</v>
      </c>
      <c r="I116" s="25">
        <f t="shared" si="7"/>
        <v>3.9772727272727271</v>
      </c>
    </row>
    <row r="117" spans="1:9" ht="94.5" outlineLevel="1" x14ac:dyDescent="0.25">
      <c r="A117" s="21" t="s">
        <v>223</v>
      </c>
      <c r="B117" s="21" t="s">
        <v>187</v>
      </c>
      <c r="C117" s="21" t="s">
        <v>222</v>
      </c>
      <c r="D117" s="21" t="s">
        <v>244</v>
      </c>
      <c r="E117" s="21" t="s">
        <v>14</v>
      </c>
      <c r="F117" s="22">
        <v>115.1</v>
      </c>
      <c r="G117" s="23"/>
      <c r="H117" s="24">
        <v>115.3</v>
      </c>
      <c r="I117" s="25">
        <f t="shared" si="7"/>
        <v>1.0017376194613381</v>
      </c>
    </row>
    <row r="118" spans="1:9" x14ac:dyDescent="0.25">
      <c r="A118" s="13" t="s">
        <v>113</v>
      </c>
      <c r="B118" s="13" t="s">
        <v>65</v>
      </c>
      <c r="C118" s="13"/>
      <c r="D118" s="13"/>
      <c r="E118" s="13"/>
      <c r="F118" s="19">
        <f>F120+F139+F165+F177+F179+F181+F195+F119</f>
        <v>269478.5</v>
      </c>
      <c r="G118" s="19">
        <f t="shared" ref="G118:H118" si="12">G120+G139+G165+G177+G179+G181+G195+G119</f>
        <v>533946.71000000008</v>
      </c>
      <c r="H118" s="19">
        <f t="shared" si="12"/>
        <v>253157.39999999997</v>
      </c>
      <c r="I118" s="20">
        <f t="shared" si="7"/>
        <v>0.93943450034047227</v>
      </c>
    </row>
    <row r="119" spans="1:9" ht="47.25" x14ac:dyDescent="0.25">
      <c r="A119" s="13" t="s">
        <v>79</v>
      </c>
      <c r="B119" s="13" t="s">
        <v>65</v>
      </c>
      <c r="C119" s="13" t="s">
        <v>18</v>
      </c>
      <c r="D119" s="13" t="s">
        <v>78</v>
      </c>
      <c r="E119" s="13" t="s">
        <v>14</v>
      </c>
      <c r="F119" s="19">
        <v>37.5</v>
      </c>
      <c r="G119" s="19"/>
      <c r="H119" s="19">
        <v>50</v>
      </c>
      <c r="I119" s="20"/>
    </row>
    <row r="120" spans="1:9" x14ac:dyDescent="0.25">
      <c r="A120" s="13" t="s">
        <v>124</v>
      </c>
      <c r="B120" s="13" t="s">
        <v>65</v>
      </c>
      <c r="C120" s="13" t="s">
        <v>243</v>
      </c>
      <c r="D120" s="13"/>
      <c r="E120" s="13"/>
      <c r="F120" s="19">
        <f>SUM(F121:F138)</f>
        <v>76122.100000000006</v>
      </c>
      <c r="G120" s="19">
        <f>SUM(G121:G138)</f>
        <v>151526.66</v>
      </c>
      <c r="H120" s="19">
        <f>SUM(H121:H138)</f>
        <v>66699.899999999994</v>
      </c>
      <c r="I120" s="20">
        <f t="shared" si="7"/>
        <v>0.87622254246795594</v>
      </c>
    </row>
    <row r="121" spans="1:9" ht="330.75" outlineLevel="1" x14ac:dyDescent="0.25">
      <c r="A121" s="27" t="s">
        <v>67</v>
      </c>
      <c r="B121" s="21" t="s">
        <v>65</v>
      </c>
      <c r="C121" s="21" t="s">
        <v>66</v>
      </c>
      <c r="D121" s="21" t="s">
        <v>168</v>
      </c>
      <c r="E121" s="21" t="s">
        <v>37</v>
      </c>
      <c r="F121" s="22">
        <v>2520</v>
      </c>
      <c r="G121" s="23">
        <v>92653.98</v>
      </c>
      <c r="H121" s="24">
        <v>1639.1</v>
      </c>
      <c r="I121" s="25">
        <f t="shared" si="7"/>
        <v>0.65043650793650787</v>
      </c>
    </row>
    <row r="122" spans="1:9" ht="330.75" outlineLevel="1" x14ac:dyDescent="0.25">
      <c r="A122" s="27" t="s">
        <v>67</v>
      </c>
      <c r="B122" s="21" t="s">
        <v>65</v>
      </c>
      <c r="C122" s="21" t="s">
        <v>66</v>
      </c>
      <c r="D122" s="21" t="s">
        <v>168</v>
      </c>
      <c r="E122" s="21" t="s">
        <v>38</v>
      </c>
      <c r="F122" s="22">
        <v>761.1</v>
      </c>
      <c r="G122" s="23">
        <v>26365.96</v>
      </c>
      <c r="H122" s="24">
        <v>494.7</v>
      </c>
      <c r="I122" s="25">
        <f t="shared" si="7"/>
        <v>0.64998029168309024</v>
      </c>
    </row>
    <row r="123" spans="1:9" ht="94.5" outlineLevel="1" x14ac:dyDescent="0.25">
      <c r="A123" s="27" t="s">
        <v>178</v>
      </c>
      <c r="B123" s="21" t="s">
        <v>65</v>
      </c>
      <c r="C123" s="21" t="s">
        <v>66</v>
      </c>
      <c r="D123" s="21" t="s">
        <v>169</v>
      </c>
      <c r="E123" s="21" t="s">
        <v>37</v>
      </c>
      <c r="F123" s="22">
        <v>3208</v>
      </c>
      <c r="G123" s="23"/>
      <c r="H123" s="24">
        <v>3138.7</v>
      </c>
      <c r="I123" s="25">
        <f t="shared" si="7"/>
        <v>0.97839775561097253</v>
      </c>
    </row>
    <row r="124" spans="1:9" ht="94.5" outlineLevel="1" x14ac:dyDescent="0.25">
      <c r="A124" s="27" t="s">
        <v>178</v>
      </c>
      <c r="B124" s="21" t="s">
        <v>65</v>
      </c>
      <c r="C124" s="21" t="s">
        <v>66</v>
      </c>
      <c r="D124" s="21" t="s">
        <v>169</v>
      </c>
      <c r="E124" s="21" t="s">
        <v>38</v>
      </c>
      <c r="F124" s="22">
        <v>968.8</v>
      </c>
      <c r="G124" s="23"/>
      <c r="H124" s="24">
        <v>647.79999999999995</v>
      </c>
      <c r="I124" s="25">
        <f t="shared" si="7"/>
        <v>0.6686622625928984</v>
      </c>
    </row>
    <row r="125" spans="1:9" ht="141.75" outlineLevel="1" x14ac:dyDescent="0.25">
      <c r="A125" s="27" t="s">
        <v>179</v>
      </c>
      <c r="B125" s="21" t="s">
        <v>65</v>
      </c>
      <c r="C125" s="21" t="s">
        <v>66</v>
      </c>
      <c r="D125" s="21" t="s">
        <v>170</v>
      </c>
      <c r="E125" s="21" t="s">
        <v>37</v>
      </c>
      <c r="F125" s="22">
        <v>8298.2000000000007</v>
      </c>
      <c r="G125" s="23"/>
      <c r="H125" s="24">
        <v>8747.7999999999993</v>
      </c>
      <c r="I125" s="25">
        <f t="shared" si="7"/>
        <v>1.0541804246704103</v>
      </c>
    </row>
    <row r="126" spans="1:9" ht="141.75" outlineLevel="1" x14ac:dyDescent="0.25">
      <c r="A126" s="27" t="s">
        <v>179</v>
      </c>
      <c r="B126" s="21" t="s">
        <v>65</v>
      </c>
      <c r="C126" s="21" t="s">
        <v>66</v>
      </c>
      <c r="D126" s="21" t="s">
        <v>170</v>
      </c>
      <c r="E126" s="21" t="s">
        <v>38</v>
      </c>
      <c r="F126" s="22">
        <v>2506.1</v>
      </c>
      <c r="G126" s="23"/>
      <c r="H126" s="24">
        <v>1781.5</v>
      </c>
      <c r="I126" s="25">
        <f t="shared" si="7"/>
        <v>0.7108654882087706</v>
      </c>
    </row>
    <row r="127" spans="1:9" ht="78.75" outlineLevel="1" x14ac:dyDescent="0.25">
      <c r="A127" s="27" t="s">
        <v>180</v>
      </c>
      <c r="B127" s="21" t="s">
        <v>65</v>
      </c>
      <c r="C127" s="21" t="s">
        <v>66</v>
      </c>
      <c r="D127" s="21" t="s">
        <v>171</v>
      </c>
      <c r="E127" s="21" t="s">
        <v>37</v>
      </c>
      <c r="F127" s="22">
        <v>21447.599999999999</v>
      </c>
      <c r="G127" s="23"/>
      <c r="H127" s="24">
        <v>21032.7</v>
      </c>
      <c r="I127" s="25">
        <f t="shared" si="7"/>
        <v>0.98065517820175696</v>
      </c>
    </row>
    <row r="128" spans="1:9" ht="78.75" outlineLevel="1" x14ac:dyDescent="0.25">
      <c r="A128" s="27" t="s">
        <v>180</v>
      </c>
      <c r="B128" s="21" t="s">
        <v>65</v>
      </c>
      <c r="C128" s="21" t="s">
        <v>66</v>
      </c>
      <c r="D128" s="21" t="s">
        <v>171</v>
      </c>
      <c r="E128" s="21" t="s">
        <v>38</v>
      </c>
      <c r="F128" s="22">
        <v>6477.2</v>
      </c>
      <c r="G128" s="23"/>
      <c r="H128" s="24">
        <v>4297.8999999999996</v>
      </c>
      <c r="I128" s="25">
        <f t="shared" si="7"/>
        <v>0.66354288890261215</v>
      </c>
    </row>
    <row r="129" spans="1:9" ht="78.75" outlineLevel="1" x14ac:dyDescent="0.25">
      <c r="A129" s="27" t="s">
        <v>181</v>
      </c>
      <c r="B129" s="21" t="s">
        <v>65</v>
      </c>
      <c r="C129" s="21" t="s">
        <v>66</v>
      </c>
      <c r="D129" s="21" t="s">
        <v>172</v>
      </c>
      <c r="E129" s="21" t="s">
        <v>37</v>
      </c>
      <c r="F129" s="22">
        <v>3677.9</v>
      </c>
      <c r="G129" s="23"/>
      <c r="H129" s="24">
        <v>3786.1</v>
      </c>
      <c r="I129" s="25">
        <f t="shared" si="7"/>
        <v>1.0294189619076102</v>
      </c>
    </row>
    <row r="130" spans="1:9" ht="78.75" outlineLevel="1" x14ac:dyDescent="0.25">
      <c r="A130" s="27" t="s">
        <v>181</v>
      </c>
      <c r="B130" s="21" t="s">
        <v>65</v>
      </c>
      <c r="C130" s="21" t="s">
        <v>66</v>
      </c>
      <c r="D130" s="21" t="s">
        <v>172</v>
      </c>
      <c r="E130" s="21" t="s">
        <v>38</v>
      </c>
      <c r="F130" s="22">
        <v>1110.7</v>
      </c>
      <c r="G130" s="23"/>
      <c r="H130" s="24">
        <v>775</v>
      </c>
      <c r="I130" s="25">
        <f t="shared" si="7"/>
        <v>0.69775817052309352</v>
      </c>
    </row>
    <row r="131" spans="1:9" ht="78.75" outlineLevel="1" x14ac:dyDescent="0.25">
      <c r="A131" s="27" t="s">
        <v>182</v>
      </c>
      <c r="B131" s="21" t="s">
        <v>65</v>
      </c>
      <c r="C131" s="21" t="s">
        <v>66</v>
      </c>
      <c r="D131" s="21" t="s">
        <v>173</v>
      </c>
      <c r="E131" s="21" t="s">
        <v>37</v>
      </c>
      <c r="F131" s="22">
        <v>7741</v>
      </c>
      <c r="G131" s="23"/>
      <c r="H131" s="24">
        <v>7151.1</v>
      </c>
      <c r="I131" s="25">
        <f t="shared" si="7"/>
        <v>0.92379537527451239</v>
      </c>
    </row>
    <row r="132" spans="1:9" ht="78.75" outlineLevel="1" x14ac:dyDescent="0.25">
      <c r="A132" s="27" t="s">
        <v>182</v>
      </c>
      <c r="B132" s="21" t="s">
        <v>65</v>
      </c>
      <c r="C132" s="21" t="s">
        <v>66</v>
      </c>
      <c r="D132" s="21" t="s">
        <v>173</v>
      </c>
      <c r="E132" s="21" t="s">
        <v>38</v>
      </c>
      <c r="F132" s="22">
        <v>2337.8000000000002</v>
      </c>
      <c r="G132" s="23"/>
      <c r="H132" s="24">
        <v>1536.2</v>
      </c>
      <c r="I132" s="25">
        <f t="shared" si="7"/>
        <v>0.65711352553682945</v>
      </c>
    </row>
    <row r="133" spans="1:9" ht="283.5" outlineLevel="1" x14ac:dyDescent="0.25">
      <c r="A133" s="27" t="s">
        <v>141</v>
      </c>
      <c r="B133" s="21" t="s">
        <v>65</v>
      </c>
      <c r="C133" s="21" t="s">
        <v>66</v>
      </c>
      <c r="D133" s="21" t="s">
        <v>145</v>
      </c>
      <c r="E133" s="21" t="s">
        <v>14</v>
      </c>
      <c r="F133" s="22">
        <v>388.1</v>
      </c>
      <c r="G133" s="23"/>
      <c r="H133" s="24">
        <v>0</v>
      </c>
      <c r="I133" s="25">
        <f t="shared" si="7"/>
        <v>0</v>
      </c>
    </row>
    <row r="134" spans="1:9" ht="47.25" outlineLevel="1" x14ac:dyDescent="0.25">
      <c r="A134" s="27" t="s">
        <v>158</v>
      </c>
      <c r="B134" s="21" t="s">
        <v>65</v>
      </c>
      <c r="C134" s="21" t="s">
        <v>66</v>
      </c>
      <c r="D134" s="21" t="s">
        <v>71</v>
      </c>
      <c r="E134" s="21" t="s">
        <v>147</v>
      </c>
      <c r="F134" s="22">
        <v>87.5</v>
      </c>
      <c r="G134" s="23"/>
      <c r="H134" s="24">
        <v>75.3</v>
      </c>
      <c r="I134" s="25">
        <f t="shared" si="7"/>
        <v>0.86057142857142854</v>
      </c>
    </row>
    <row r="135" spans="1:9" ht="47.25" outlineLevel="1" x14ac:dyDescent="0.25">
      <c r="A135" s="21" t="s">
        <v>36</v>
      </c>
      <c r="B135" s="21" t="s">
        <v>65</v>
      </c>
      <c r="C135" s="21" t="s">
        <v>66</v>
      </c>
      <c r="D135" s="21" t="s">
        <v>71</v>
      </c>
      <c r="E135" s="21" t="s">
        <v>14</v>
      </c>
      <c r="F135" s="22">
        <v>9754.6</v>
      </c>
      <c r="G135" s="23">
        <v>32232.15</v>
      </c>
      <c r="H135" s="24">
        <v>7401.2</v>
      </c>
      <c r="I135" s="25">
        <f>H135/F135</f>
        <v>0.75873946650810897</v>
      </c>
    </row>
    <row r="136" spans="1:9" outlineLevel="1" x14ac:dyDescent="0.25">
      <c r="A136" s="3" t="s">
        <v>226</v>
      </c>
      <c r="B136" s="21" t="s">
        <v>65</v>
      </c>
      <c r="C136" s="21" t="s">
        <v>66</v>
      </c>
      <c r="D136" s="21" t="s">
        <v>225</v>
      </c>
      <c r="E136" s="21" t="s">
        <v>148</v>
      </c>
      <c r="F136" s="22">
        <v>3125</v>
      </c>
      <c r="G136" s="23"/>
      <c r="H136" s="24">
        <v>2567.6</v>
      </c>
      <c r="I136" s="25">
        <f>H136/F136</f>
        <v>0.82163199999999992</v>
      </c>
    </row>
    <row r="137" spans="1:9" ht="78.75" outlineLevel="1" x14ac:dyDescent="0.25">
      <c r="A137" s="21" t="s">
        <v>226</v>
      </c>
      <c r="B137" s="21" t="s">
        <v>65</v>
      </c>
      <c r="C137" s="21" t="s">
        <v>66</v>
      </c>
      <c r="D137" s="21" t="s">
        <v>225</v>
      </c>
      <c r="E137" s="21" t="s">
        <v>14</v>
      </c>
      <c r="F137" s="22">
        <v>337.5</v>
      </c>
      <c r="G137" s="23">
        <v>274.57</v>
      </c>
      <c r="H137" s="24">
        <v>309.60000000000002</v>
      </c>
      <c r="I137" s="25">
        <f t="shared" si="7"/>
        <v>0.91733333333333344</v>
      </c>
    </row>
    <row r="138" spans="1:9" ht="47.25" outlineLevel="1" x14ac:dyDescent="0.25">
      <c r="A138" s="21" t="s">
        <v>36</v>
      </c>
      <c r="B138" s="21" t="s">
        <v>65</v>
      </c>
      <c r="C138" s="21" t="s">
        <v>66</v>
      </c>
      <c r="D138" s="21" t="s">
        <v>194</v>
      </c>
      <c r="E138" s="21" t="s">
        <v>15</v>
      </c>
      <c r="F138" s="22">
        <v>1375</v>
      </c>
      <c r="G138" s="23"/>
      <c r="H138" s="24">
        <v>1317.6</v>
      </c>
      <c r="I138" s="25">
        <f t="shared" si="7"/>
        <v>0.95825454545454536</v>
      </c>
    </row>
    <row r="139" spans="1:9" outlineLevel="1" x14ac:dyDescent="0.25">
      <c r="A139" s="13" t="s">
        <v>125</v>
      </c>
      <c r="B139" s="13" t="s">
        <v>65</v>
      </c>
      <c r="C139" s="13" t="s">
        <v>68</v>
      </c>
      <c r="D139" s="13"/>
      <c r="E139" s="13"/>
      <c r="F139" s="19">
        <f>SUM(F140:F164)</f>
        <v>166270.20000000001</v>
      </c>
      <c r="G139" s="19">
        <f>SUM(G140:G164)</f>
        <v>317668.16000000003</v>
      </c>
      <c r="H139" s="19">
        <f>SUM(H140:H164)</f>
        <v>160460.79999999999</v>
      </c>
      <c r="I139" s="20">
        <f t="shared" si="7"/>
        <v>0.96506048588382032</v>
      </c>
    </row>
    <row r="140" spans="1:9" ht="330.75" outlineLevel="1" x14ac:dyDescent="0.25">
      <c r="A140" s="27" t="s">
        <v>67</v>
      </c>
      <c r="B140" s="21" t="s">
        <v>65</v>
      </c>
      <c r="C140" s="21" t="s">
        <v>68</v>
      </c>
      <c r="D140" s="21" t="s">
        <v>168</v>
      </c>
      <c r="E140" s="21" t="s">
        <v>37</v>
      </c>
      <c r="F140" s="22">
        <v>5175</v>
      </c>
      <c r="G140" s="23">
        <v>188672.98</v>
      </c>
      <c r="H140" s="24">
        <v>3421.5</v>
      </c>
      <c r="I140" s="25">
        <f t="shared" si="7"/>
        <v>0.66115942028985508</v>
      </c>
    </row>
    <row r="141" spans="1:9" ht="330.75" outlineLevel="1" x14ac:dyDescent="0.25">
      <c r="A141" s="27" t="s">
        <v>67</v>
      </c>
      <c r="B141" s="21" t="s">
        <v>65</v>
      </c>
      <c r="C141" s="21" t="s">
        <v>68</v>
      </c>
      <c r="D141" s="21" t="s">
        <v>168</v>
      </c>
      <c r="E141" s="21" t="s">
        <v>38</v>
      </c>
      <c r="F141" s="22">
        <v>1562.9</v>
      </c>
      <c r="G141" s="23">
        <v>54231.85</v>
      </c>
      <c r="H141" s="24">
        <v>1033.2</v>
      </c>
      <c r="I141" s="25">
        <f t="shared" si="7"/>
        <v>0.66107876383645781</v>
      </c>
    </row>
    <row r="142" spans="1:9" ht="47.25" outlineLevel="1" x14ac:dyDescent="0.25">
      <c r="A142" s="21" t="s">
        <v>70</v>
      </c>
      <c r="B142" s="21" t="s">
        <v>65</v>
      </c>
      <c r="C142" s="21" t="s">
        <v>68</v>
      </c>
      <c r="D142" s="21" t="s">
        <v>69</v>
      </c>
      <c r="E142" s="21" t="s">
        <v>14</v>
      </c>
      <c r="F142" s="22">
        <v>7343.2</v>
      </c>
      <c r="G142" s="23">
        <v>3040.51</v>
      </c>
      <c r="H142" s="24">
        <v>0</v>
      </c>
      <c r="I142" s="25">
        <f t="shared" si="7"/>
        <v>0</v>
      </c>
    </row>
    <row r="143" spans="1:9" ht="94.5" outlineLevel="1" x14ac:dyDescent="0.25">
      <c r="A143" s="21" t="s">
        <v>178</v>
      </c>
      <c r="B143" s="21" t="s">
        <v>65</v>
      </c>
      <c r="C143" s="21" t="s">
        <v>68</v>
      </c>
      <c r="D143" s="21" t="s">
        <v>169</v>
      </c>
      <c r="E143" s="21" t="s">
        <v>37</v>
      </c>
      <c r="F143" s="22">
        <v>12596.5</v>
      </c>
      <c r="G143" s="23"/>
      <c r="H143" s="24">
        <v>12767.9</v>
      </c>
      <c r="I143" s="25">
        <f t="shared" si="7"/>
        <v>1.013606954312706</v>
      </c>
    </row>
    <row r="144" spans="1:9" ht="94.5" outlineLevel="1" x14ac:dyDescent="0.25">
      <c r="A144" s="21" t="s">
        <v>178</v>
      </c>
      <c r="B144" s="21" t="s">
        <v>65</v>
      </c>
      <c r="C144" s="21" t="s">
        <v>68</v>
      </c>
      <c r="D144" s="21" t="s">
        <v>169</v>
      </c>
      <c r="E144" s="21" t="s">
        <v>38</v>
      </c>
      <c r="F144" s="22">
        <v>3804.2</v>
      </c>
      <c r="G144" s="23"/>
      <c r="H144" s="24">
        <v>2557.1</v>
      </c>
      <c r="I144" s="25">
        <f t="shared" si="7"/>
        <v>0.67217811892119239</v>
      </c>
    </row>
    <row r="145" spans="1:9" ht="141.75" outlineLevel="1" x14ac:dyDescent="0.25">
      <c r="A145" s="21" t="s">
        <v>179</v>
      </c>
      <c r="B145" s="21" t="s">
        <v>65</v>
      </c>
      <c r="C145" s="21" t="s">
        <v>68</v>
      </c>
      <c r="D145" s="21" t="s">
        <v>170</v>
      </c>
      <c r="E145" s="21" t="s">
        <v>37</v>
      </c>
      <c r="F145" s="22">
        <v>3172.7</v>
      </c>
      <c r="G145" s="23"/>
      <c r="H145" s="24">
        <v>3273.3</v>
      </c>
      <c r="I145" s="25">
        <f t="shared" si="7"/>
        <v>1.0317080089513664</v>
      </c>
    </row>
    <row r="146" spans="1:9" ht="141.75" outlineLevel="1" x14ac:dyDescent="0.25">
      <c r="A146" s="21" t="s">
        <v>179</v>
      </c>
      <c r="B146" s="21" t="s">
        <v>65</v>
      </c>
      <c r="C146" s="21" t="s">
        <v>68</v>
      </c>
      <c r="D146" s="21" t="s">
        <v>170</v>
      </c>
      <c r="E146" s="21" t="s">
        <v>38</v>
      </c>
      <c r="F146" s="22">
        <v>958.2</v>
      </c>
      <c r="G146" s="23"/>
      <c r="H146" s="24">
        <v>672.9</v>
      </c>
      <c r="I146" s="25">
        <f t="shared" si="7"/>
        <v>0.70225422667501558</v>
      </c>
    </row>
    <row r="147" spans="1:9" ht="78.75" outlineLevel="1" x14ac:dyDescent="0.25">
      <c r="A147" s="21" t="s">
        <v>180</v>
      </c>
      <c r="B147" s="21" t="s">
        <v>65</v>
      </c>
      <c r="C147" s="21" t="s">
        <v>68</v>
      </c>
      <c r="D147" s="21" t="s">
        <v>171</v>
      </c>
      <c r="E147" s="21" t="s">
        <v>37</v>
      </c>
      <c r="F147" s="22">
        <v>57240.7</v>
      </c>
      <c r="G147" s="23"/>
      <c r="H147" s="24">
        <v>56379.7</v>
      </c>
      <c r="I147" s="25">
        <f t="shared" si="7"/>
        <v>0.9849582552274867</v>
      </c>
    </row>
    <row r="148" spans="1:9" ht="78.75" outlineLevel="1" x14ac:dyDescent="0.25">
      <c r="A148" s="21" t="s">
        <v>180</v>
      </c>
      <c r="B148" s="21" t="s">
        <v>65</v>
      </c>
      <c r="C148" s="21" t="s">
        <v>68</v>
      </c>
      <c r="D148" s="21" t="s">
        <v>171</v>
      </c>
      <c r="E148" s="21" t="s">
        <v>38</v>
      </c>
      <c r="F148" s="22">
        <v>17286.7</v>
      </c>
      <c r="G148" s="23"/>
      <c r="H148" s="24">
        <v>11601.5</v>
      </c>
      <c r="I148" s="25">
        <f t="shared" si="7"/>
        <v>0.67112288638085926</v>
      </c>
    </row>
    <row r="149" spans="1:9" ht="78.75" outlineLevel="1" x14ac:dyDescent="0.25">
      <c r="A149" s="21" t="s">
        <v>181</v>
      </c>
      <c r="B149" s="21" t="s">
        <v>65</v>
      </c>
      <c r="C149" s="21" t="s">
        <v>68</v>
      </c>
      <c r="D149" s="21" t="s">
        <v>172</v>
      </c>
      <c r="E149" s="21" t="s">
        <v>37</v>
      </c>
      <c r="F149" s="22">
        <v>3618.1</v>
      </c>
      <c r="G149" s="23"/>
      <c r="H149" s="24">
        <v>3303.1</v>
      </c>
      <c r="I149" s="25">
        <f t="shared" si="7"/>
        <v>0.91293772974765763</v>
      </c>
    </row>
    <row r="150" spans="1:9" ht="78.75" outlineLevel="1" x14ac:dyDescent="0.25">
      <c r="A150" s="21" t="s">
        <v>181</v>
      </c>
      <c r="B150" s="21" t="s">
        <v>65</v>
      </c>
      <c r="C150" s="21" t="s">
        <v>68</v>
      </c>
      <c r="D150" s="21" t="s">
        <v>172</v>
      </c>
      <c r="E150" s="21" t="s">
        <v>38</v>
      </c>
      <c r="F150" s="22">
        <v>1092.7</v>
      </c>
      <c r="G150" s="23"/>
      <c r="H150" s="24">
        <v>677</v>
      </c>
      <c r="I150" s="25">
        <f t="shared" si="7"/>
        <v>0.61956621213507823</v>
      </c>
    </row>
    <row r="151" spans="1:9" ht="78.75" outlineLevel="1" x14ac:dyDescent="0.25">
      <c r="A151" s="21" t="s">
        <v>182</v>
      </c>
      <c r="B151" s="21" t="s">
        <v>65</v>
      </c>
      <c r="C151" s="21" t="s">
        <v>68</v>
      </c>
      <c r="D151" s="21" t="s">
        <v>173</v>
      </c>
      <c r="E151" s="21" t="s">
        <v>37</v>
      </c>
      <c r="F151" s="22">
        <v>9381.1</v>
      </c>
      <c r="G151" s="23"/>
      <c r="H151" s="24">
        <v>9361.6</v>
      </c>
      <c r="I151" s="25">
        <f t="shared" si="7"/>
        <v>0.99792135250663572</v>
      </c>
    </row>
    <row r="152" spans="1:9" ht="78.75" outlineLevel="1" x14ac:dyDescent="0.25">
      <c r="A152" s="21" t="s">
        <v>182</v>
      </c>
      <c r="B152" s="21" t="s">
        <v>65</v>
      </c>
      <c r="C152" s="21" t="s">
        <v>68</v>
      </c>
      <c r="D152" s="21" t="s">
        <v>173</v>
      </c>
      <c r="E152" s="21" t="s">
        <v>38</v>
      </c>
      <c r="F152" s="22">
        <v>2833.1</v>
      </c>
      <c r="G152" s="23"/>
      <c r="H152" s="24">
        <v>1928.2</v>
      </c>
      <c r="I152" s="25">
        <f t="shared" si="7"/>
        <v>0.68059722565387737</v>
      </c>
    </row>
    <row r="153" spans="1:9" ht="189" outlineLevel="1" x14ac:dyDescent="0.25">
      <c r="A153" s="21" t="s">
        <v>183</v>
      </c>
      <c r="B153" s="21" t="s">
        <v>65</v>
      </c>
      <c r="C153" s="21" t="s">
        <v>68</v>
      </c>
      <c r="D153" s="21" t="s">
        <v>174</v>
      </c>
      <c r="E153" s="21" t="s">
        <v>37</v>
      </c>
      <c r="F153" s="22">
        <v>727.6</v>
      </c>
      <c r="G153" s="23"/>
      <c r="H153" s="24">
        <v>687.5</v>
      </c>
      <c r="I153" s="25">
        <f t="shared" si="7"/>
        <v>0.94488730071467841</v>
      </c>
    </row>
    <row r="154" spans="1:9" ht="189" outlineLevel="1" x14ac:dyDescent="0.25">
      <c r="A154" s="21" t="s">
        <v>183</v>
      </c>
      <c r="B154" s="21" t="s">
        <v>65</v>
      </c>
      <c r="C154" s="21" t="s">
        <v>68</v>
      </c>
      <c r="D154" s="21" t="s">
        <v>174</v>
      </c>
      <c r="E154" s="21" t="s">
        <v>38</v>
      </c>
      <c r="F154" s="22">
        <v>219.7</v>
      </c>
      <c r="G154" s="23"/>
      <c r="H154" s="24">
        <v>143.9</v>
      </c>
      <c r="I154" s="25">
        <f t="shared" si="7"/>
        <v>0.65498406918525265</v>
      </c>
    </row>
    <row r="155" spans="1:9" ht="47.25" outlineLevel="1" x14ac:dyDescent="0.25">
      <c r="A155" s="21" t="s">
        <v>158</v>
      </c>
      <c r="B155" s="21" t="s">
        <v>65</v>
      </c>
      <c r="C155" s="21" t="s">
        <v>68</v>
      </c>
      <c r="D155" s="21" t="s">
        <v>71</v>
      </c>
      <c r="E155" s="21" t="s">
        <v>147</v>
      </c>
      <c r="F155" s="22">
        <v>88.8</v>
      </c>
      <c r="G155" s="23"/>
      <c r="H155" s="24">
        <v>55.4</v>
      </c>
      <c r="I155" s="25">
        <f t="shared" si="7"/>
        <v>0.62387387387387383</v>
      </c>
    </row>
    <row r="156" spans="1:9" ht="47.25" outlineLevel="1" x14ac:dyDescent="0.25">
      <c r="A156" s="21" t="s">
        <v>36</v>
      </c>
      <c r="B156" s="21" t="s">
        <v>65</v>
      </c>
      <c r="C156" s="21" t="s">
        <v>68</v>
      </c>
      <c r="D156" s="21" t="s">
        <v>71</v>
      </c>
      <c r="E156" s="21" t="s">
        <v>14</v>
      </c>
      <c r="F156" s="22">
        <v>6559.4</v>
      </c>
      <c r="G156" s="23">
        <v>42476.67</v>
      </c>
      <c r="H156" s="24">
        <v>13170.2</v>
      </c>
      <c r="I156" s="25">
        <f t="shared" si="7"/>
        <v>2.0078360825685277</v>
      </c>
    </row>
    <row r="157" spans="1:9" ht="31.5" outlineLevel="1" x14ac:dyDescent="0.25">
      <c r="A157" s="21" t="s">
        <v>242</v>
      </c>
      <c r="B157" s="21" t="s">
        <v>65</v>
      </c>
      <c r="C157" s="21" t="s">
        <v>68</v>
      </c>
      <c r="D157" s="21" t="s">
        <v>225</v>
      </c>
      <c r="E157" s="21" t="s">
        <v>14</v>
      </c>
      <c r="F157" s="22">
        <v>537.5</v>
      </c>
      <c r="G157" s="23"/>
      <c r="H157" s="24">
        <v>655</v>
      </c>
      <c r="I157" s="25">
        <f t="shared" si="7"/>
        <v>1.2186046511627906</v>
      </c>
    </row>
    <row r="158" spans="1:9" ht="31.5" outlineLevel="1" x14ac:dyDescent="0.25">
      <c r="A158" s="21" t="s">
        <v>242</v>
      </c>
      <c r="B158" s="21" t="s">
        <v>65</v>
      </c>
      <c r="C158" s="21" t="s">
        <v>68</v>
      </c>
      <c r="D158" s="21" t="s">
        <v>225</v>
      </c>
      <c r="E158" s="21" t="s">
        <v>148</v>
      </c>
      <c r="F158" s="22">
        <v>7237</v>
      </c>
      <c r="G158" s="23"/>
      <c r="H158" s="24">
        <v>12069.4</v>
      </c>
      <c r="I158" s="25">
        <f t="shared" si="7"/>
        <v>1.66773524941274</v>
      </c>
    </row>
    <row r="159" spans="1:9" ht="47.25" outlineLevel="1" x14ac:dyDescent="0.25">
      <c r="A159" s="21" t="s">
        <v>36</v>
      </c>
      <c r="B159" s="21" t="s">
        <v>65</v>
      </c>
      <c r="C159" s="21" t="s">
        <v>68</v>
      </c>
      <c r="D159" s="21" t="s">
        <v>71</v>
      </c>
      <c r="E159" s="21" t="s">
        <v>15</v>
      </c>
      <c r="F159" s="22">
        <v>4577.5</v>
      </c>
      <c r="G159" s="23">
        <v>8076.27</v>
      </c>
      <c r="H159" s="24">
        <v>3448.3</v>
      </c>
      <c r="I159" s="25">
        <f t="shared" si="7"/>
        <v>0.75331512834516656</v>
      </c>
    </row>
    <row r="160" spans="1:9" ht="47.25" outlineLevel="1" x14ac:dyDescent="0.25">
      <c r="A160" s="21" t="s">
        <v>36</v>
      </c>
      <c r="B160" s="21" t="s">
        <v>65</v>
      </c>
      <c r="C160" s="21" t="s">
        <v>68</v>
      </c>
      <c r="D160" s="21" t="s">
        <v>71</v>
      </c>
      <c r="E160" s="21" t="s">
        <v>16</v>
      </c>
      <c r="F160" s="22">
        <v>11.7</v>
      </c>
      <c r="G160" s="23"/>
      <c r="H160" s="24">
        <v>46.9</v>
      </c>
      <c r="I160" s="25">
        <f t="shared" si="7"/>
        <v>4.0085470085470085</v>
      </c>
    </row>
    <row r="161" spans="1:16" ht="47.25" outlineLevel="1" x14ac:dyDescent="0.25">
      <c r="A161" s="21" t="s">
        <v>36</v>
      </c>
      <c r="B161" s="21" t="s">
        <v>65</v>
      </c>
      <c r="C161" s="21" t="s">
        <v>68</v>
      </c>
      <c r="D161" s="21" t="s">
        <v>71</v>
      </c>
      <c r="E161" s="21" t="s">
        <v>17</v>
      </c>
      <c r="F161" s="22">
        <v>35.799999999999997</v>
      </c>
      <c r="G161" s="23">
        <v>149.09</v>
      </c>
      <c r="H161" s="24">
        <v>143</v>
      </c>
      <c r="I161" s="25">
        <f t="shared" si="7"/>
        <v>3.9944134078212294</v>
      </c>
    </row>
    <row r="162" spans="1:16" ht="94.5" outlineLevel="1" x14ac:dyDescent="0.25">
      <c r="A162" s="21" t="s">
        <v>155</v>
      </c>
      <c r="B162" s="21" t="s">
        <v>65</v>
      </c>
      <c r="C162" s="21" t="s">
        <v>68</v>
      </c>
      <c r="D162" s="21" t="s">
        <v>153</v>
      </c>
      <c r="E162" s="21" t="s">
        <v>37</v>
      </c>
      <c r="F162" s="22">
        <v>6105</v>
      </c>
      <c r="G162" s="23">
        <v>16145</v>
      </c>
      <c r="H162" s="24">
        <v>6110</v>
      </c>
      <c r="I162" s="25">
        <f t="shared" si="7"/>
        <v>1.0008190008190008</v>
      </c>
    </row>
    <row r="163" spans="1:16" ht="94.5" outlineLevel="1" x14ac:dyDescent="0.25">
      <c r="A163" s="21" t="s">
        <v>155</v>
      </c>
      <c r="B163" s="21" t="s">
        <v>65</v>
      </c>
      <c r="C163" s="21" t="s">
        <v>68</v>
      </c>
      <c r="D163" s="21" t="s">
        <v>153</v>
      </c>
      <c r="E163" s="21" t="s">
        <v>38</v>
      </c>
      <c r="F163" s="22">
        <v>1843.7</v>
      </c>
      <c r="G163" s="23">
        <v>4875.79</v>
      </c>
      <c r="H163" s="24">
        <v>1804.5</v>
      </c>
      <c r="I163" s="25">
        <f t="shared" si="7"/>
        <v>0.97873840646526</v>
      </c>
    </row>
    <row r="164" spans="1:16" ht="78.75" outlineLevel="1" x14ac:dyDescent="0.25">
      <c r="A164" s="21" t="s">
        <v>156</v>
      </c>
      <c r="B164" s="21" t="s">
        <v>65</v>
      </c>
      <c r="C164" s="21" t="s">
        <v>68</v>
      </c>
      <c r="D164" s="21" t="s">
        <v>154</v>
      </c>
      <c r="E164" s="21" t="s">
        <v>14</v>
      </c>
      <c r="F164" s="22">
        <v>12261.4</v>
      </c>
      <c r="G164" s="23"/>
      <c r="H164" s="24">
        <v>15149.7</v>
      </c>
      <c r="I164" s="25">
        <f t="shared" si="7"/>
        <v>1.2355603764659828</v>
      </c>
    </row>
    <row r="165" spans="1:16" ht="31.5" outlineLevel="1" x14ac:dyDescent="0.25">
      <c r="A165" s="13" t="s">
        <v>122</v>
      </c>
      <c r="B165" s="13" t="s">
        <v>65</v>
      </c>
      <c r="C165" s="13" t="s">
        <v>34</v>
      </c>
      <c r="D165" s="13"/>
      <c r="E165" s="13"/>
      <c r="F165" s="19">
        <f>SUM(F166:F176)</f>
        <v>11334.5</v>
      </c>
      <c r="G165" s="19">
        <f>SUM(G166:G176)</f>
        <v>26815.09</v>
      </c>
      <c r="H165" s="19">
        <f>SUM(H166:H176)</f>
        <v>10954.6</v>
      </c>
      <c r="I165" s="20">
        <f t="shared" si="7"/>
        <v>0.96648286205831757</v>
      </c>
      <c r="P165" s="17"/>
    </row>
    <row r="166" spans="1:16" ht="47.25" outlineLevel="1" x14ac:dyDescent="0.25">
      <c r="A166" s="21" t="s">
        <v>36</v>
      </c>
      <c r="B166" s="21" t="s">
        <v>65</v>
      </c>
      <c r="C166" s="21" t="s">
        <v>34</v>
      </c>
      <c r="D166" s="21" t="s">
        <v>35</v>
      </c>
      <c r="E166" s="21" t="s">
        <v>37</v>
      </c>
      <c r="F166" s="22">
        <v>3294.8</v>
      </c>
      <c r="G166" s="23">
        <v>11737.02</v>
      </c>
      <c r="H166" s="24">
        <v>3330.9</v>
      </c>
      <c r="I166" s="25">
        <f t="shared" si="7"/>
        <v>1.0109566589777832</v>
      </c>
    </row>
    <row r="167" spans="1:16" ht="47.25" outlineLevel="1" x14ac:dyDescent="0.25">
      <c r="A167" s="21" t="s">
        <v>36</v>
      </c>
      <c r="B167" s="21" t="s">
        <v>65</v>
      </c>
      <c r="C167" s="21" t="s">
        <v>34</v>
      </c>
      <c r="D167" s="21" t="s">
        <v>35</v>
      </c>
      <c r="E167" s="21" t="s">
        <v>38</v>
      </c>
      <c r="F167" s="22">
        <v>995</v>
      </c>
      <c r="G167" s="23">
        <v>3393.75</v>
      </c>
      <c r="H167" s="24">
        <v>1005.9</v>
      </c>
      <c r="I167" s="25">
        <f t="shared" si="7"/>
        <v>1.0109547738693467</v>
      </c>
    </row>
    <row r="168" spans="1:16" ht="47.25" outlineLevel="1" x14ac:dyDescent="0.25">
      <c r="A168" s="21" t="s">
        <v>158</v>
      </c>
      <c r="B168" s="21" t="s">
        <v>65</v>
      </c>
      <c r="C168" s="21" t="s">
        <v>34</v>
      </c>
      <c r="D168" s="21" t="s">
        <v>35</v>
      </c>
      <c r="E168" s="21" t="s">
        <v>147</v>
      </c>
      <c r="F168" s="22">
        <v>30.3</v>
      </c>
      <c r="G168" s="23"/>
      <c r="H168" s="24">
        <v>4.2</v>
      </c>
      <c r="I168" s="25">
        <f t="shared" si="7"/>
        <v>0.13861386138613863</v>
      </c>
    </row>
    <row r="169" spans="1:16" ht="47.25" outlineLevel="1" x14ac:dyDescent="0.25">
      <c r="A169" s="21" t="s">
        <v>36</v>
      </c>
      <c r="B169" s="21" t="s">
        <v>65</v>
      </c>
      <c r="C169" s="21" t="s">
        <v>34</v>
      </c>
      <c r="D169" s="21" t="s">
        <v>35</v>
      </c>
      <c r="E169" s="21" t="s">
        <v>14</v>
      </c>
      <c r="F169" s="22">
        <v>448.2</v>
      </c>
      <c r="G169" s="23">
        <v>653.70000000000005</v>
      </c>
      <c r="H169" s="24">
        <v>765.8</v>
      </c>
      <c r="I169" s="25">
        <f t="shared" si="7"/>
        <v>1.7086122266845158</v>
      </c>
    </row>
    <row r="170" spans="1:16" ht="31.5" outlineLevel="1" x14ac:dyDescent="0.25">
      <c r="A170" s="21" t="s">
        <v>242</v>
      </c>
      <c r="B170" s="21" t="s">
        <v>65</v>
      </c>
      <c r="C170" s="21" t="s">
        <v>34</v>
      </c>
      <c r="D170" s="21" t="s">
        <v>215</v>
      </c>
      <c r="E170" s="21" t="s">
        <v>14</v>
      </c>
      <c r="F170" s="22">
        <v>10</v>
      </c>
      <c r="G170" s="23"/>
      <c r="H170" s="24">
        <v>0</v>
      </c>
      <c r="I170" s="25">
        <f t="shared" si="7"/>
        <v>0</v>
      </c>
    </row>
    <row r="171" spans="1:16" ht="31.5" outlineLevel="1" x14ac:dyDescent="0.25">
      <c r="A171" s="21" t="s">
        <v>242</v>
      </c>
      <c r="B171" s="21" t="s">
        <v>65</v>
      </c>
      <c r="C171" s="21" t="s">
        <v>34</v>
      </c>
      <c r="D171" s="21" t="s">
        <v>215</v>
      </c>
      <c r="E171" s="21" t="s">
        <v>148</v>
      </c>
      <c r="F171" s="22">
        <v>65.5</v>
      </c>
      <c r="G171" s="23"/>
      <c r="H171" s="24">
        <v>38.6</v>
      </c>
      <c r="I171" s="25">
        <f t="shared" si="7"/>
        <v>0.58931297709923669</v>
      </c>
    </row>
    <row r="172" spans="1:16" ht="47.25" outlineLevel="1" x14ac:dyDescent="0.25">
      <c r="A172" s="21" t="s">
        <v>36</v>
      </c>
      <c r="B172" s="21" t="s">
        <v>65</v>
      </c>
      <c r="C172" s="21" t="s">
        <v>34</v>
      </c>
      <c r="D172" s="21" t="s">
        <v>35</v>
      </c>
      <c r="E172" s="21" t="s">
        <v>15</v>
      </c>
      <c r="F172" s="22">
        <v>3.8</v>
      </c>
      <c r="G172" s="23">
        <v>18.73</v>
      </c>
      <c r="H172" s="24">
        <v>0</v>
      </c>
      <c r="I172" s="25">
        <f t="shared" si="7"/>
        <v>0</v>
      </c>
    </row>
    <row r="173" spans="1:16" ht="78.75" outlineLevel="1" x14ac:dyDescent="0.25">
      <c r="A173" s="21" t="s">
        <v>180</v>
      </c>
      <c r="B173" s="21" t="s">
        <v>65</v>
      </c>
      <c r="C173" s="21" t="s">
        <v>34</v>
      </c>
      <c r="D173" s="21" t="s">
        <v>176</v>
      </c>
      <c r="E173" s="21" t="s">
        <v>37</v>
      </c>
      <c r="F173" s="22">
        <v>4721.3</v>
      </c>
      <c r="G173" s="23"/>
      <c r="H173" s="24">
        <v>4666.2</v>
      </c>
      <c r="I173" s="25">
        <f t="shared" si="7"/>
        <v>0.988329485523055</v>
      </c>
    </row>
    <row r="174" spans="1:16" ht="78.75" outlineLevel="1" x14ac:dyDescent="0.25">
      <c r="A174" s="21" t="s">
        <v>180</v>
      </c>
      <c r="B174" s="21" t="s">
        <v>65</v>
      </c>
      <c r="C174" s="21" t="s">
        <v>34</v>
      </c>
      <c r="D174" s="21" t="s">
        <v>176</v>
      </c>
      <c r="E174" s="21" t="s">
        <v>38</v>
      </c>
      <c r="F174" s="22">
        <v>1425.8</v>
      </c>
      <c r="G174" s="23"/>
      <c r="H174" s="24">
        <v>956.9</v>
      </c>
      <c r="I174" s="25">
        <f t="shared" si="7"/>
        <v>0.67113199607238039</v>
      </c>
    </row>
    <row r="175" spans="1:16" ht="330.75" outlineLevel="1" x14ac:dyDescent="0.25">
      <c r="A175" s="21" t="s">
        <v>67</v>
      </c>
      <c r="B175" s="21" t="s">
        <v>65</v>
      </c>
      <c r="C175" s="21" t="s">
        <v>34</v>
      </c>
      <c r="D175" s="21" t="s">
        <v>175</v>
      </c>
      <c r="E175" s="21" t="s">
        <v>37</v>
      </c>
      <c r="F175" s="22">
        <v>261</v>
      </c>
      <c r="G175" s="23">
        <v>8547.08</v>
      </c>
      <c r="H175" s="24">
        <v>142.9</v>
      </c>
      <c r="I175" s="25">
        <f t="shared" si="7"/>
        <v>0.54750957854406135</v>
      </c>
    </row>
    <row r="176" spans="1:16" ht="330.75" outlineLevel="1" x14ac:dyDescent="0.25">
      <c r="A176" s="21" t="s">
        <v>67</v>
      </c>
      <c r="B176" s="21" t="s">
        <v>65</v>
      </c>
      <c r="C176" s="21" t="s">
        <v>34</v>
      </c>
      <c r="D176" s="21" t="s">
        <v>175</v>
      </c>
      <c r="E176" s="21" t="s">
        <v>38</v>
      </c>
      <c r="F176" s="22">
        <v>78.8</v>
      </c>
      <c r="G176" s="23">
        <v>2464.81</v>
      </c>
      <c r="H176" s="24">
        <v>43.2</v>
      </c>
      <c r="I176" s="25">
        <f t="shared" si="7"/>
        <v>0.5482233502538072</v>
      </c>
    </row>
    <row r="177" spans="1:9" ht="47.25" outlineLevel="1" x14ac:dyDescent="0.25">
      <c r="A177" s="13" t="s">
        <v>126</v>
      </c>
      <c r="B177" s="13" t="s">
        <v>65</v>
      </c>
      <c r="C177" s="13" t="s">
        <v>72</v>
      </c>
      <c r="D177" s="13"/>
      <c r="E177" s="13"/>
      <c r="F177" s="19">
        <f>F178</f>
        <v>243.6</v>
      </c>
      <c r="G177" s="19">
        <f t="shared" ref="G177:H177" si="13">G178</f>
        <v>751.16</v>
      </c>
      <c r="H177" s="19">
        <f t="shared" si="13"/>
        <v>0</v>
      </c>
      <c r="I177" s="25">
        <f t="shared" si="7"/>
        <v>0</v>
      </c>
    </row>
    <row r="178" spans="1:9" ht="299.25" outlineLevel="1" x14ac:dyDescent="0.25">
      <c r="A178" s="27" t="s">
        <v>73</v>
      </c>
      <c r="B178" s="21" t="s">
        <v>65</v>
      </c>
      <c r="C178" s="21" t="s">
        <v>72</v>
      </c>
      <c r="D178" s="21" t="s">
        <v>227</v>
      </c>
      <c r="E178" s="21" t="s">
        <v>14</v>
      </c>
      <c r="F178" s="22">
        <v>243.6</v>
      </c>
      <c r="G178" s="23">
        <v>751.16</v>
      </c>
      <c r="H178" s="24">
        <v>0</v>
      </c>
      <c r="I178" s="25">
        <f t="shared" si="7"/>
        <v>0</v>
      </c>
    </row>
    <row r="179" spans="1:9" ht="31.5" outlineLevel="1" x14ac:dyDescent="0.25">
      <c r="A179" s="29" t="s">
        <v>127</v>
      </c>
      <c r="B179" s="13" t="s">
        <v>65</v>
      </c>
      <c r="C179" s="13" t="s">
        <v>39</v>
      </c>
      <c r="D179" s="13"/>
      <c r="E179" s="13"/>
      <c r="F179" s="19">
        <f>SUM(F180:F180)</f>
        <v>1460.5</v>
      </c>
      <c r="G179" s="19">
        <f>SUM(G180:G180)</f>
        <v>685</v>
      </c>
      <c r="H179" s="19">
        <f>SUM(H180:H180)</f>
        <v>498.3</v>
      </c>
      <c r="I179" s="20">
        <f t="shared" si="7"/>
        <v>0.34118452584731257</v>
      </c>
    </row>
    <row r="180" spans="1:9" ht="94.5" outlineLevel="1" x14ac:dyDescent="0.25">
      <c r="A180" s="21" t="s">
        <v>40</v>
      </c>
      <c r="B180" s="21" t="s">
        <v>65</v>
      </c>
      <c r="C180" s="21" t="s">
        <v>39</v>
      </c>
      <c r="D180" s="21" t="s">
        <v>206</v>
      </c>
      <c r="E180" s="21" t="s">
        <v>14</v>
      </c>
      <c r="F180" s="22">
        <v>1460.5</v>
      </c>
      <c r="G180" s="23">
        <v>685</v>
      </c>
      <c r="H180" s="24">
        <v>498.3</v>
      </c>
      <c r="I180" s="25">
        <f t="shared" si="7"/>
        <v>0.34118452584731257</v>
      </c>
    </row>
    <row r="181" spans="1:9" ht="31.5" outlineLevel="1" x14ac:dyDescent="0.25">
      <c r="A181" s="13" t="s">
        <v>128</v>
      </c>
      <c r="B181" s="13" t="s">
        <v>65</v>
      </c>
      <c r="C181" s="13" t="s">
        <v>80</v>
      </c>
      <c r="D181" s="13"/>
      <c r="E181" s="13"/>
      <c r="F181" s="19">
        <f>SUM(F182:F194)</f>
        <v>5966.2999999999993</v>
      </c>
      <c r="G181" s="19">
        <f>SUM(G182:G194)</f>
        <v>15498.24</v>
      </c>
      <c r="H181" s="19">
        <f>SUM(H182:H194)</f>
        <v>5593.9000000000005</v>
      </c>
      <c r="I181" s="20">
        <f t="shared" si="7"/>
        <v>0.9375827564822421</v>
      </c>
    </row>
    <row r="182" spans="1:9" ht="47.25" outlineLevel="1" x14ac:dyDescent="0.25">
      <c r="A182" s="21" t="s">
        <v>82</v>
      </c>
      <c r="B182" s="21" t="s">
        <v>65</v>
      </c>
      <c r="C182" s="21" t="s">
        <v>80</v>
      </c>
      <c r="D182" s="21" t="s">
        <v>81</v>
      </c>
      <c r="E182" s="21" t="s">
        <v>24</v>
      </c>
      <c r="F182" s="22">
        <v>25</v>
      </c>
      <c r="G182" s="23">
        <v>100</v>
      </c>
      <c r="H182" s="24">
        <v>0</v>
      </c>
      <c r="I182" s="25">
        <f t="shared" si="7"/>
        <v>0</v>
      </c>
    </row>
    <row r="183" spans="1:9" ht="94.5" outlineLevel="1" x14ac:dyDescent="0.25">
      <c r="A183" s="21" t="s">
        <v>184</v>
      </c>
      <c r="B183" s="21" t="s">
        <v>65</v>
      </c>
      <c r="C183" s="21" t="s">
        <v>80</v>
      </c>
      <c r="D183" s="21" t="s">
        <v>177</v>
      </c>
      <c r="E183" s="21" t="s">
        <v>14</v>
      </c>
      <c r="F183" s="22">
        <v>98.6</v>
      </c>
      <c r="G183" s="23"/>
      <c r="H183" s="24">
        <v>0</v>
      </c>
      <c r="I183" s="25">
        <f t="shared" si="7"/>
        <v>0</v>
      </c>
    </row>
    <row r="184" spans="1:9" ht="63" outlineLevel="1" x14ac:dyDescent="0.25">
      <c r="A184" s="21" t="s">
        <v>224</v>
      </c>
      <c r="B184" s="21" t="s">
        <v>65</v>
      </c>
      <c r="C184" s="21" t="s">
        <v>80</v>
      </c>
      <c r="D184" s="21" t="s">
        <v>230</v>
      </c>
      <c r="E184" s="21" t="s">
        <v>9</v>
      </c>
      <c r="F184" s="22">
        <v>919</v>
      </c>
      <c r="G184" s="23">
        <v>9195.27</v>
      </c>
      <c r="H184" s="24">
        <v>942.6</v>
      </c>
      <c r="I184" s="25">
        <f t="shared" si="7"/>
        <v>1.0256800870511427</v>
      </c>
    </row>
    <row r="185" spans="1:9" ht="63" outlineLevel="1" x14ac:dyDescent="0.25">
      <c r="A185" s="21" t="s">
        <v>224</v>
      </c>
      <c r="B185" s="21" t="s">
        <v>65</v>
      </c>
      <c r="C185" s="21" t="s">
        <v>80</v>
      </c>
      <c r="D185" s="21" t="s">
        <v>230</v>
      </c>
      <c r="E185" s="21" t="s">
        <v>10</v>
      </c>
      <c r="F185" s="22">
        <v>277.5</v>
      </c>
      <c r="G185" s="23">
        <v>2776.97</v>
      </c>
      <c r="H185" s="24">
        <v>284.7</v>
      </c>
      <c r="I185" s="25">
        <f t="shared" si="7"/>
        <v>1.0259459459459459</v>
      </c>
    </row>
    <row r="186" spans="1:9" ht="47.25" outlineLevel="1" x14ac:dyDescent="0.25">
      <c r="A186" s="21" t="s">
        <v>199</v>
      </c>
      <c r="B186" s="21" t="s">
        <v>65</v>
      </c>
      <c r="C186" s="21" t="s">
        <v>80</v>
      </c>
      <c r="D186" s="21" t="s">
        <v>229</v>
      </c>
      <c r="E186" s="21" t="s">
        <v>9</v>
      </c>
      <c r="F186" s="22">
        <v>2588.6999999999998</v>
      </c>
      <c r="G186" s="23"/>
      <c r="H186" s="24">
        <v>2455.8000000000002</v>
      </c>
      <c r="I186" s="25">
        <f t="shared" si="7"/>
        <v>0.94866149032332847</v>
      </c>
    </row>
    <row r="187" spans="1:9" ht="47.25" outlineLevel="1" x14ac:dyDescent="0.25">
      <c r="A187" s="21" t="s">
        <v>199</v>
      </c>
      <c r="B187" s="21" t="s">
        <v>65</v>
      </c>
      <c r="C187" s="21" t="s">
        <v>80</v>
      </c>
      <c r="D187" s="21" t="s">
        <v>229</v>
      </c>
      <c r="E187" s="21" t="s">
        <v>10</v>
      </c>
      <c r="F187" s="22">
        <v>781.8</v>
      </c>
      <c r="G187" s="23"/>
      <c r="H187" s="24">
        <v>741.3</v>
      </c>
      <c r="I187" s="25">
        <f t="shared" si="7"/>
        <v>0.94819646968534155</v>
      </c>
    </row>
    <row r="188" spans="1:9" ht="31.5" outlineLevel="1" x14ac:dyDescent="0.25">
      <c r="A188" s="21" t="s">
        <v>242</v>
      </c>
      <c r="B188" s="21" t="s">
        <v>65</v>
      </c>
      <c r="C188" s="21" t="s">
        <v>80</v>
      </c>
      <c r="D188" s="21" t="s">
        <v>228</v>
      </c>
      <c r="E188" s="21" t="s">
        <v>14</v>
      </c>
      <c r="F188" s="22">
        <v>20</v>
      </c>
      <c r="G188" s="23"/>
      <c r="H188" s="24">
        <v>0</v>
      </c>
      <c r="I188" s="25">
        <f t="shared" si="7"/>
        <v>0</v>
      </c>
    </row>
    <row r="189" spans="1:9" ht="31.5" outlineLevel="1" x14ac:dyDescent="0.25">
      <c r="A189" s="21" t="s">
        <v>242</v>
      </c>
      <c r="B189" s="21" t="s">
        <v>65</v>
      </c>
      <c r="C189" s="21" t="s">
        <v>80</v>
      </c>
      <c r="D189" s="21" t="s">
        <v>228</v>
      </c>
      <c r="E189" s="21" t="s">
        <v>148</v>
      </c>
      <c r="F189" s="22">
        <v>95</v>
      </c>
      <c r="G189" s="23"/>
      <c r="H189" s="24">
        <v>124.5</v>
      </c>
      <c r="I189" s="25">
        <f t="shared" si="7"/>
        <v>1.3105263157894738</v>
      </c>
    </row>
    <row r="190" spans="1:9" ht="126" outlineLevel="1" x14ac:dyDescent="0.25">
      <c r="A190" s="21" t="s">
        <v>193</v>
      </c>
      <c r="B190" s="21" t="s">
        <v>65</v>
      </c>
      <c r="C190" s="21" t="s">
        <v>80</v>
      </c>
      <c r="D190" s="21" t="s">
        <v>190</v>
      </c>
      <c r="E190" s="21" t="s">
        <v>37</v>
      </c>
      <c r="F190" s="22">
        <v>582.29999999999995</v>
      </c>
      <c r="G190" s="23"/>
      <c r="H190" s="24">
        <v>577.29999999999995</v>
      </c>
      <c r="I190" s="25">
        <f t="shared" si="7"/>
        <v>0.99141336081057874</v>
      </c>
    </row>
    <row r="191" spans="1:9" ht="126" outlineLevel="1" x14ac:dyDescent="0.25">
      <c r="A191" s="21" t="s">
        <v>193</v>
      </c>
      <c r="B191" s="21" t="s">
        <v>65</v>
      </c>
      <c r="C191" s="21" t="s">
        <v>80</v>
      </c>
      <c r="D191" s="21" t="s">
        <v>190</v>
      </c>
      <c r="E191" s="21" t="s">
        <v>38</v>
      </c>
      <c r="F191" s="22">
        <v>175.9</v>
      </c>
      <c r="G191" s="23"/>
      <c r="H191" s="24">
        <v>175.9</v>
      </c>
      <c r="I191" s="25">
        <f t="shared" si="7"/>
        <v>1</v>
      </c>
    </row>
    <row r="192" spans="1:9" ht="47.25" outlineLevel="1" x14ac:dyDescent="0.25">
      <c r="A192" s="21" t="s">
        <v>199</v>
      </c>
      <c r="B192" s="21" t="s">
        <v>65</v>
      </c>
      <c r="C192" s="21" t="s">
        <v>80</v>
      </c>
      <c r="D192" s="21" t="s">
        <v>229</v>
      </c>
      <c r="E192" s="21" t="s">
        <v>147</v>
      </c>
      <c r="F192" s="22">
        <v>60</v>
      </c>
      <c r="G192" s="23"/>
      <c r="H192" s="24">
        <v>26.2</v>
      </c>
      <c r="I192" s="25">
        <f t="shared" si="7"/>
        <v>0.43666666666666665</v>
      </c>
    </row>
    <row r="193" spans="1:10" ht="47.25" outlineLevel="1" x14ac:dyDescent="0.25">
      <c r="A193" s="21" t="s">
        <v>199</v>
      </c>
      <c r="B193" s="21" t="s">
        <v>65</v>
      </c>
      <c r="C193" s="21" t="s">
        <v>80</v>
      </c>
      <c r="D193" s="21" t="s">
        <v>229</v>
      </c>
      <c r="E193" s="21" t="s">
        <v>14</v>
      </c>
      <c r="F193" s="22">
        <v>337.5</v>
      </c>
      <c r="G193" s="23">
        <v>3366</v>
      </c>
      <c r="H193" s="24">
        <v>265.60000000000002</v>
      </c>
      <c r="I193" s="25">
        <f t="shared" si="7"/>
        <v>0.78696296296296298</v>
      </c>
    </row>
    <row r="194" spans="1:10" ht="47.25" outlineLevel="1" x14ac:dyDescent="0.25">
      <c r="A194" s="21" t="s">
        <v>199</v>
      </c>
      <c r="B194" s="21" t="s">
        <v>65</v>
      </c>
      <c r="C194" s="21" t="s">
        <v>80</v>
      </c>
      <c r="D194" s="21" t="s">
        <v>229</v>
      </c>
      <c r="E194" s="21" t="s">
        <v>15</v>
      </c>
      <c r="F194" s="22">
        <v>5</v>
      </c>
      <c r="G194" s="23">
        <v>60</v>
      </c>
      <c r="H194" s="24">
        <v>0</v>
      </c>
      <c r="I194" s="25">
        <f t="shared" si="7"/>
        <v>0</v>
      </c>
    </row>
    <row r="195" spans="1:10" outlineLevel="1" x14ac:dyDescent="0.25">
      <c r="A195" s="13" t="s">
        <v>117</v>
      </c>
      <c r="B195" s="13" t="s">
        <v>65</v>
      </c>
      <c r="C195" s="13" t="s">
        <v>129</v>
      </c>
      <c r="D195" s="13"/>
      <c r="E195" s="13"/>
      <c r="F195" s="19">
        <f>SUM(F196:F200)</f>
        <v>8043.7999999999993</v>
      </c>
      <c r="G195" s="19">
        <f>SUM(G196:G200)</f>
        <v>21002.400000000001</v>
      </c>
      <c r="H195" s="19">
        <f>SUM(H196:H200)</f>
        <v>8899.9</v>
      </c>
      <c r="I195" s="20">
        <f t="shared" si="7"/>
        <v>1.1064297968621797</v>
      </c>
    </row>
    <row r="196" spans="1:10" ht="126" outlineLevel="1" x14ac:dyDescent="0.25">
      <c r="A196" s="21" t="s">
        <v>85</v>
      </c>
      <c r="B196" s="21" t="s">
        <v>65</v>
      </c>
      <c r="C196" s="21" t="s">
        <v>83</v>
      </c>
      <c r="D196" s="21" t="s">
        <v>84</v>
      </c>
      <c r="E196" s="21" t="s">
        <v>142</v>
      </c>
      <c r="F196" s="22">
        <v>3871.7</v>
      </c>
      <c r="G196" s="23">
        <v>12075.2</v>
      </c>
      <c r="H196" s="24">
        <v>4983.5</v>
      </c>
      <c r="I196" s="25">
        <f t="shared" si="7"/>
        <v>1.287160678771599</v>
      </c>
    </row>
    <row r="197" spans="1:10" ht="78.75" outlineLevel="1" x14ac:dyDescent="0.25">
      <c r="A197" s="21" t="s">
        <v>88</v>
      </c>
      <c r="B197" s="21" t="s">
        <v>65</v>
      </c>
      <c r="C197" s="21" t="s">
        <v>83</v>
      </c>
      <c r="D197" s="21" t="s">
        <v>87</v>
      </c>
      <c r="E197" s="21" t="s">
        <v>86</v>
      </c>
      <c r="F197" s="22">
        <v>3294.6</v>
      </c>
      <c r="G197" s="23">
        <v>5831.5</v>
      </c>
      <c r="H197" s="24">
        <v>3043.1</v>
      </c>
      <c r="I197" s="25">
        <f t="shared" si="7"/>
        <v>0.92366296363746736</v>
      </c>
    </row>
    <row r="198" spans="1:10" ht="78.75" outlineLevel="1" x14ac:dyDescent="0.25">
      <c r="A198" s="21" t="s">
        <v>90</v>
      </c>
      <c r="B198" s="21" t="s">
        <v>65</v>
      </c>
      <c r="C198" s="21" t="s">
        <v>83</v>
      </c>
      <c r="D198" s="21" t="s">
        <v>89</v>
      </c>
      <c r="E198" s="21" t="s">
        <v>191</v>
      </c>
      <c r="F198" s="22">
        <v>6</v>
      </c>
      <c r="G198" s="23">
        <v>22</v>
      </c>
      <c r="H198" s="24"/>
      <c r="I198" s="25">
        <f t="shared" ref="I198:I247" si="14">H198/F198</f>
        <v>0</v>
      </c>
    </row>
    <row r="199" spans="1:10" ht="31.5" outlineLevel="1" x14ac:dyDescent="0.25">
      <c r="A199" s="21" t="s">
        <v>92</v>
      </c>
      <c r="B199" s="21" t="s">
        <v>65</v>
      </c>
      <c r="C199" s="21" t="s">
        <v>47</v>
      </c>
      <c r="D199" s="21" t="s">
        <v>91</v>
      </c>
      <c r="E199" s="21" t="s">
        <v>9</v>
      </c>
      <c r="F199" s="22">
        <v>669.4</v>
      </c>
      <c r="G199" s="23">
        <v>2360.98</v>
      </c>
      <c r="H199" s="24">
        <v>675.9</v>
      </c>
      <c r="I199" s="25">
        <f t="shared" si="14"/>
        <v>1.0097101882282642</v>
      </c>
    </row>
    <row r="200" spans="1:10" ht="31.5" outlineLevel="1" x14ac:dyDescent="0.25">
      <c r="A200" s="21" t="s">
        <v>92</v>
      </c>
      <c r="B200" s="21" t="s">
        <v>65</v>
      </c>
      <c r="C200" s="21" t="s">
        <v>47</v>
      </c>
      <c r="D200" s="21" t="s">
        <v>91</v>
      </c>
      <c r="E200" s="21" t="s">
        <v>10</v>
      </c>
      <c r="F200" s="22">
        <v>202.1</v>
      </c>
      <c r="G200" s="23">
        <v>712.72</v>
      </c>
      <c r="H200" s="24">
        <v>197.4</v>
      </c>
      <c r="I200" s="25">
        <f t="shared" si="14"/>
        <v>0.9767441860465117</v>
      </c>
    </row>
    <row r="201" spans="1:10" outlineLevel="1" x14ac:dyDescent="0.25">
      <c r="A201" s="13" t="s">
        <v>118</v>
      </c>
      <c r="B201" s="13" t="s">
        <v>131</v>
      </c>
      <c r="C201" s="13" t="s">
        <v>119</v>
      </c>
      <c r="D201" s="21"/>
      <c r="E201" s="21"/>
      <c r="F201" s="19">
        <f>F202+F203+F204+F205+F206+F207+F208+F209+F210+F211+F212+F213+F214+F215+F216+F217+F218+F219+F220+F221+F222+F223</f>
        <v>21924.899999999998</v>
      </c>
      <c r="G201" s="19">
        <f t="shared" ref="G201:H201" si="15">G202+G203+G204+G205+G206+G207+G208+G209+G210+G211+G212+G213+G214+G215+G216+G217+G218+G219+G220+G221+G222+G223</f>
        <v>0</v>
      </c>
      <c r="H201" s="19">
        <f t="shared" si="15"/>
        <v>20755.999999999993</v>
      </c>
      <c r="I201" s="20">
        <f t="shared" si="14"/>
        <v>0.94668618785034342</v>
      </c>
      <c r="J201" s="17"/>
    </row>
    <row r="202" spans="1:10" ht="47.25" outlineLevel="1" x14ac:dyDescent="0.25">
      <c r="A202" s="21" t="s">
        <v>77</v>
      </c>
      <c r="B202" s="21" t="s">
        <v>131</v>
      </c>
      <c r="C202" s="21" t="s">
        <v>39</v>
      </c>
      <c r="D202" s="21" t="s">
        <v>144</v>
      </c>
      <c r="E202" s="21" t="s">
        <v>14</v>
      </c>
      <c r="F202" s="22">
        <v>30.8</v>
      </c>
      <c r="G202" s="22"/>
      <c r="H202" s="22">
        <v>0</v>
      </c>
      <c r="I202" s="25">
        <f t="shared" si="14"/>
        <v>0</v>
      </c>
    </row>
    <row r="203" spans="1:10" ht="47.25" outlineLevel="1" x14ac:dyDescent="0.25">
      <c r="A203" s="21" t="s">
        <v>36</v>
      </c>
      <c r="B203" s="21" t="s">
        <v>131</v>
      </c>
      <c r="C203" s="21" t="s">
        <v>53</v>
      </c>
      <c r="D203" s="21" t="s">
        <v>50</v>
      </c>
      <c r="E203" s="21" t="s">
        <v>37</v>
      </c>
      <c r="F203" s="22">
        <v>11238.1</v>
      </c>
      <c r="G203" s="22"/>
      <c r="H203" s="22">
        <v>10936.5</v>
      </c>
      <c r="I203" s="25">
        <f t="shared" si="14"/>
        <v>0.97316272323613418</v>
      </c>
    </row>
    <row r="204" spans="1:10" ht="47.25" outlineLevel="1" x14ac:dyDescent="0.25">
      <c r="A204" s="21" t="s">
        <v>36</v>
      </c>
      <c r="B204" s="21" t="s">
        <v>131</v>
      </c>
      <c r="C204" s="21" t="s">
        <v>53</v>
      </c>
      <c r="D204" s="21" t="s">
        <v>50</v>
      </c>
      <c r="E204" s="21" t="s">
        <v>51</v>
      </c>
      <c r="F204" s="22">
        <v>245</v>
      </c>
      <c r="G204" s="22"/>
      <c r="H204" s="22">
        <v>186.4</v>
      </c>
      <c r="I204" s="25">
        <f t="shared" si="14"/>
        <v>0.76081632653061226</v>
      </c>
    </row>
    <row r="205" spans="1:10" ht="47.25" outlineLevel="1" x14ac:dyDescent="0.25">
      <c r="A205" s="21" t="s">
        <v>36</v>
      </c>
      <c r="B205" s="21" t="s">
        <v>131</v>
      </c>
      <c r="C205" s="21" t="s">
        <v>53</v>
      </c>
      <c r="D205" s="21" t="s">
        <v>50</v>
      </c>
      <c r="E205" s="21" t="s">
        <v>52</v>
      </c>
      <c r="F205" s="22">
        <v>557.5</v>
      </c>
      <c r="G205" s="22"/>
      <c r="H205" s="22">
        <v>436.3</v>
      </c>
      <c r="I205" s="25">
        <f t="shared" si="14"/>
        <v>0.78260089686098655</v>
      </c>
    </row>
    <row r="206" spans="1:10" ht="47.25" outlineLevel="1" x14ac:dyDescent="0.25">
      <c r="A206" s="21" t="s">
        <v>36</v>
      </c>
      <c r="B206" s="21" t="s">
        <v>131</v>
      </c>
      <c r="C206" s="21" t="s">
        <v>53</v>
      </c>
      <c r="D206" s="21" t="s">
        <v>50</v>
      </c>
      <c r="E206" s="21" t="s">
        <v>38</v>
      </c>
      <c r="F206" s="22">
        <v>3393.9</v>
      </c>
      <c r="G206" s="22"/>
      <c r="H206" s="22">
        <v>3302.8</v>
      </c>
      <c r="I206" s="25">
        <f t="shared" si="14"/>
        <v>0.9731577241521554</v>
      </c>
    </row>
    <row r="207" spans="1:10" ht="47.25" outlineLevel="1" x14ac:dyDescent="0.25">
      <c r="A207" s="21" t="s">
        <v>36</v>
      </c>
      <c r="B207" s="21"/>
      <c r="C207" s="21" t="s">
        <v>53</v>
      </c>
      <c r="D207" s="21" t="s">
        <v>50</v>
      </c>
      <c r="E207" s="21" t="s">
        <v>147</v>
      </c>
      <c r="F207" s="22">
        <v>11.3</v>
      </c>
      <c r="G207" s="22"/>
      <c r="H207" s="22">
        <v>0</v>
      </c>
      <c r="I207" s="25">
        <f t="shared" si="14"/>
        <v>0</v>
      </c>
    </row>
    <row r="208" spans="1:10" ht="47.25" outlineLevel="1" x14ac:dyDescent="0.25">
      <c r="A208" s="21" t="s">
        <v>36</v>
      </c>
      <c r="B208" s="21" t="s">
        <v>131</v>
      </c>
      <c r="C208" s="21" t="s">
        <v>53</v>
      </c>
      <c r="D208" s="21" t="s">
        <v>50</v>
      </c>
      <c r="E208" s="21" t="s">
        <v>14</v>
      </c>
      <c r="F208" s="22">
        <v>2661</v>
      </c>
      <c r="G208" s="22"/>
      <c r="H208" s="22">
        <v>2435.6</v>
      </c>
      <c r="I208" s="25">
        <f t="shared" si="14"/>
        <v>0.91529500187899282</v>
      </c>
    </row>
    <row r="209" spans="1:9" ht="31.5" outlineLevel="1" x14ac:dyDescent="0.25">
      <c r="A209" s="21" t="s">
        <v>242</v>
      </c>
      <c r="B209" s="21" t="s">
        <v>131</v>
      </c>
      <c r="C209" s="21" t="s">
        <v>53</v>
      </c>
      <c r="D209" s="21" t="s">
        <v>231</v>
      </c>
      <c r="E209" s="21" t="s">
        <v>14</v>
      </c>
      <c r="F209" s="22">
        <v>85</v>
      </c>
      <c r="G209" s="22"/>
      <c r="H209" s="22">
        <v>35.200000000000003</v>
      </c>
      <c r="I209" s="25">
        <f t="shared" si="14"/>
        <v>0.41411764705882359</v>
      </c>
    </row>
    <row r="210" spans="1:9" ht="31.5" outlineLevel="1" x14ac:dyDescent="0.25">
      <c r="A210" s="21" t="s">
        <v>242</v>
      </c>
      <c r="B210" s="21" t="s">
        <v>131</v>
      </c>
      <c r="C210" s="21" t="s">
        <v>53</v>
      </c>
      <c r="D210" s="21" t="s">
        <v>231</v>
      </c>
      <c r="E210" s="21" t="s">
        <v>148</v>
      </c>
      <c r="F210" s="22">
        <v>1175</v>
      </c>
      <c r="G210" s="22"/>
      <c r="H210" s="22">
        <v>1584.1</v>
      </c>
      <c r="I210" s="25">
        <f t="shared" si="14"/>
        <v>1.3481702127659574</v>
      </c>
    </row>
    <row r="211" spans="1:9" ht="47.25" outlineLevel="1" x14ac:dyDescent="0.25">
      <c r="A211" s="21" t="s">
        <v>36</v>
      </c>
      <c r="B211" s="21" t="s">
        <v>131</v>
      </c>
      <c r="C211" s="21" t="s">
        <v>53</v>
      </c>
      <c r="D211" s="21" t="s">
        <v>50</v>
      </c>
      <c r="E211" s="21" t="s">
        <v>232</v>
      </c>
      <c r="F211" s="22">
        <v>12.5</v>
      </c>
      <c r="G211" s="22"/>
      <c r="H211" s="22">
        <v>0</v>
      </c>
      <c r="I211" s="25">
        <f t="shared" si="14"/>
        <v>0</v>
      </c>
    </row>
    <row r="212" spans="1:9" ht="47.25" outlineLevel="1" x14ac:dyDescent="0.25">
      <c r="A212" s="21" t="s">
        <v>36</v>
      </c>
      <c r="B212" s="21" t="s">
        <v>131</v>
      </c>
      <c r="C212" s="21" t="s">
        <v>53</v>
      </c>
      <c r="D212" s="21" t="s">
        <v>50</v>
      </c>
      <c r="E212" s="21" t="s">
        <v>15</v>
      </c>
      <c r="F212" s="22">
        <v>779.9</v>
      </c>
      <c r="G212" s="22"/>
      <c r="H212" s="22">
        <v>748.4</v>
      </c>
      <c r="I212" s="25">
        <f t="shared" si="14"/>
        <v>0.95961020643672268</v>
      </c>
    </row>
    <row r="213" spans="1:9" ht="47.25" outlineLevel="1" x14ac:dyDescent="0.25">
      <c r="A213" s="21" t="s">
        <v>36</v>
      </c>
      <c r="B213" s="21" t="s">
        <v>131</v>
      </c>
      <c r="C213" s="21" t="s">
        <v>53</v>
      </c>
      <c r="D213" s="21" t="s">
        <v>50</v>
      </c>
      <c r="E213" s="21" t="s">
        <v>16</v>
      </c>
      <c r="F213" s="22">
        <v>0.3</v>
      </c>
      <c r="G213" s="22"/>
      <c r="H213" s="22">
        <v>0.3</v>
      </c>
      <c r="I213" s="25">
        <f t="shared" si="14"/>
        <v>1</v>
      </c>
    </row>
    <row r="214" spans="1:9" ht="47.25" outlineLevel="1" x14ac:dyDescent="0.25">
      <c r="A214" s="21" t="s">
        <v>36</v>
      </c>
      <c r="B214" s="21" t="s">
        <v>131</v>
      </c>
      <c r="C214" s="21" t="s">
        <v>53</v>
      </c>
      <c r="D214" s="21" t="s">
        <v>50</v>
      </c>
      <c r="E214" s="21" t="s">
        <v>17</v>
      </c>
      <c r="F214" s="22">
        <v>2.5</v>
      </c>
      <c r="G214" s="22"/>
      <c r="H214" s="22">
        <v>0</v>
      </c>
      <c r="I214" s="25"/>
    </row>
    <row r="215" spans="1:9" ht="173.25" outlineLevel="1" x14ac:dyDescent="0.25">
      <c r="A215" s="21" t="s">
        <v>132</v>
      </c>
      <c r="B215" s="21" t="s">
        <v>131</v>
      </c>
      <c r="C215" s="21" t="s">
        <v>53</v>
      </c>
      <c r="D215" s="21" t="s">
        <v>54</v>
      </c>
      <c r="E215" s="21" t="s">
        <v>24</v>
      </c>
      <c r="F215" s="22">
        <v>125</v>
      </c>
      <c r="G215" s="23"/>
      <c r="H215" s="24">
        <v>60</v>
      </c>
      <c r="I215" s="25">
        <f t="shared" si="14"/>
        <v>0.48</v>
      </c>
    </row>
    <row r="216" spans="1:9" ht="63" outlineLevel="1" x14ac:dyDescent="0.25">
      <c r="A216" s="21" t="s">
        <v>224</v>
      </c>
      <c r="B216" s="21" t="s">
        <v>131</v>
      </c>
      <c r="C216" s="21" t="s">
        <v>55</v>
      </c>
      <c r="D216" s="21" t="s">
        <v>233</v>
      </c>
      <c r="E216" s="21" t="s">
        <v>9</v>
      </c>
      <c r="F216" s="22">
        <v>484.1</v>
      </c>
      <c r="G216" s="23"/>
      <c r="H216" s="24">
        <v>503.8</v>
      </c>
      <c r="I216" s="25">
        <f t="shared" si="14"/>
        <v>1.0406940714728361</v>
      </c>
    </row>
    <row r="217" spans="1:9" ht="63" outlineLevel="1" x14ac:dyDescent="0.25">
      <c r="A217" s="21" t="s">
        <v>224</v>
      </c>
      <c r="B217" s="21" t="s">
        <v>131</v>
      </c>
      <c r="C217" s="21" t="s">
        <v>55</v>
      </c>
      <c r="D217" s="21" t="s">
        <v>233</v>
      </c>
      <c r="E217" s="21" t="s">
        <v>10</v>
      </c>
      <c r="F217" s="22">
        <v>146.19999999999999</v>
      </c>
      <c r="G217" s="23"/>
      <c r="H217" s="24">
        <v>150.9</v>
      </c>
      <c r="I217" s="25">
        <f t="shared" si="14"/>
        <v>1.0321477428180577</v>
      </c>
    </row>
    <row r="218" spans="1:9" ht="47.25" outlineLevel="1" x14ac:dyDescent="0.25">
      <c r="A218" s="21" t="s">
        <v>199</v>
      </c>
      <c r="B218" s="21" t="s">
        <v>131</v>
      </c>
      <c r="C218" s="21" t="s">
        <v>55</v>
      </c>
      <c r="D218" s="21" t="s">
        <v>235</v>
      </c>
      <c r="E218" s="21" t="s">
        <v>9</v>
      </c>
      <c r="F218" s="22">
        <v>198.9</v>
      </c>
      <c r="G218" s="23"/>
      <c r="H218" s="24">
        <v>199.6</v>
      </c>
      <c r="I218" s="25">
        <f t="shared" si="14"/>
        <v>1.0035193564605329</v>
      </c>
    </row>
    <row r="219" spans="1:9" ht="47.25" outlineLevel="1" x14ac:dyDescent="0.25">
      <c r="A219" s="21" t="s">
        <v>199</v>
      </c>
      <c r="B219" s="21" t="s">
        <v>131</v>
      </c>
      <c r="C219" s="21" t="s">
        <v>55</v>
      </c>
      <c r="D219" s="21" t="s">
        <v>235</v>
      </c>
      <c r="E219" s="21" t="s">
        <v>10</v>
      </c>
      <c r="F219" s="22">
        <v>60.1</v>
      </c>
      <c r="G219" s="23"/>
      <c r="H219" s="24">
        <v>59.1</v>
      </c>
      <c r="I219" s="25">
        <f t="shared" si="14"/>
        <v>0.98336106489184694</v>
      </c>
    </row>
    <row r="220" spans="1:9" ht="47.25" outlineLevel="1" x14ac:dyDescent="0.25">
      <c r="A220" s="21" t="s">
        <v>199</v>
      </c>
      <c r="B220" s="21" t="s">
        <v>131</v>
      </c>
      <c r="C220" s="21" t="s">
        <v>55</v>
      </c>
      <c r="D220" s="21" t="s">
        <v>235</v>
      </c>
      <c r="E220" s="21" t="s">
        <v>14</v>
      </c>
      <c r="F220" s="22">
        <v>686.7</v>
      </c>
      <c r="G220" s="23"/>
      <c r="H220" s="24">
        <v>94.3</v>
      </c>
      <c r="I220" s="25">
        <f t="shared" si="14"/>
        <v>0.13732343090141255</v>
      </c>
    </row>
    <row r="221" spans="1:9" ht="47.25" outlineLevel="1" x14ac:dyDescent="0.25">
      <c r="A221" s="21" t="s">
        <v>8</v>
      </c>
      <c r="B221" s="21" t="s">
        <v>131</v>
      </c>
      <c r="C221" s="21" t="s">
        <v>55</v>
      </c>
      <c r="D221" s="21" t="s">
        <v>56</v>
      </c>
      <c r="E221" s="21" t="s">
        <v>14</v>
      </c>
      <c r="F221" s="22">
        <v>5</v>
      </c>
      <c r="G221" s="23"/>
      <c r="H221" s="24">
        <v>0</v>
      </c>
      <c r="I221" s="25">
        <f t="shared" si="14"/>
        <v>0</v>
      </c>
    </row>
    <row r="222" spans="1:9" ht="31.5" outlineLevel="1" x14ac:dyDescent="0.25">
      <c r="A222" s="21" t="s">
        <v>242</v>
      </c>
      <c r="B222" s="21" t="s">
        <v>131</v>
      </c>
      <c r="C222" s="21" t="s">
        <v>55</v>
      </c>
      <c r="D222" s="21" t="s">
        <v>234</v>
      </c>
      <c r="E222" s="21" t="s">
        <v>148</v>
      </c>
      <c r="F222" s="22">
        <v>17.5</v>
      </c>
      <c r="G222" s="23"/>
      <c r="H222" s="24">
        <v>3.1</v>
      </c>
      <c r="I222" s="25">
        <f t="shared" si="14"/>
        <v>0.17714285714285716</v>
      </c>
    </row>
    <row r="223" spans="1:9" ht="47.25" outlineLevel="1" x14ac:dyDescent="0.25">
      <c r="A223" s="21" t="s">
        <v>199</v>
      </c>
      <c r="B223" s="21" t="s">
        <v>131</v>
      </c>
      <c r="C223" s="21" t="s">
        <v>55</v>
      </c>
      <c r="D223" s="21" t="s">
        <v>235</v>
      </c>
      <c r="E223" s="21" t="s">
        <v>15</v>
      </c>
      <c r="F223" s="22">
        <v>8.6</v>
      </c>
      <c r="G223" s="23"/>
      <c r="H223" s="24">
        <v>19.600000000000001</v>
      </c>
      <c r="I223" s="25">
        <f t="shared" si="14"/>
        <v>2.2790697674418605</v>
      </c>
    </row>
    <row r="224" spans="1:9" ht="31.5" outlineLevel="1" x14ac:dyDescent="0.25">
      <c r="A224" s="13" t="s">
        <v>163</v>
      </c>
      <c r="B224" s="13" t="s">
        <v>162</v>
      </c>
      <c r="C224" s="21"/>
      <c r="D224" s="21"/>
      <c r="E224" s="21"/>
      <c r="F224" s="19">
        <f>SUM(F225:F236)</f>
        <v>4391.5</v>
      </c>
      <c r="G224" s="19">
        <f t="shared" ref="G224:H224" si="16">SUM(G225:G236)</f>
        <v>0</v>
      </c>
      <c r="H224" s="19">
        <f t="shared" si="16"/>
        <v>2092</v>
      </c>
      <c r="I224" s="20">
        <f t="shared" si="14"/>
        <v>0.47637481498349082</v>
      </c>
    </row>
    <row r="225" spans="1:9" ht="31.5" outlineLevel="1" x14ac:dyDescent="0.25">
      <c r="A225" s="21" t="s">
        <v>20</v>
      </c>
      <c r="B225" s="13" t="s">
        <v>162</v>
      </c>
      <c r="C225" s="21" t="s">
        <v>39</v>
      </c>
      <c r="D225" s="21" t="s">
        <v>206</v>
      </c>
      <c r="E225" s="21" t="s">
        <v>14</v>
      </c>
      <c r="F225" s="22">
        <v>253.1</v>
      </c>
      <c r="G225" s="22"/>
      <c r="H225" s="22">
        <v>0</v>
      </c>
      <c r="I225" s="25">
        <f t="shared" si="14"/>
        <v>0</v>
      </c>
    </row>
    <row r="226" spans="1:9" ht="47.25" outlineLevel="1" x14ac:dyDescent="0.25">
      <c r="A226" s="21" t="s">
        <v>208</v>
      </c>
      <c r="B226" s="13" t="s">
        <v>162</v>
      </c>
      <c r="C226" s="21" t="s">
        <v>39</v>
      </c>
      <c r="D226" s="21" t="s">
        <v>207</v>
      </c>
      <c r="E226" s="21" t="s">
        <v>159</v>
      </c>
      <c r="F226" s="22">
        <v>1022.6</v>
      </c>
      <c r="G226" s="22"/>
      <c r="H226" s="22">
        <v>0</v>
      </c>
      <c r="I226" s="25">
        <f t="shared" si="14"/>
        <v>0</v>
      </c>
    </row>
    <row r="227" spans="1:9" ht="31.5" outlineLevel="1" x14ac:dyDescent="0.25">
      <c r="A227" s="21" t="s">
        <v>20</v>
      </c>
      <c r="B227" s="21" t="s">
        <v>162</v>
      </c>
      <c r="C227" s="21" t="s">
        <v>18</v>
      </c>
      <c r="D227" s="21" t="s">
        <v>21</v>
      </c>
      <c r="E227" s="21" t="s">
        <v>14</v>
      </c>
      <c r="F227" s="22">
        <v>275</v>
      </c>
      <c r="G227" s="22"/>
      <c r="H227" s="22">
        <v>573</v>
      </c>
      <c r="I227" s="25">
        <f t="shared" si="14"/>
        <v>2.0836363636363635</v>
      </c>
    </row>
    <row r="228" spans="1:9" ht="63" outlineLevel="1" x14ac:dyDescent="0.25">
      <c r="A228" s="21" t="s">
        <v>224</v>
      </c>
      <c r="B228" s="21" t="s">
        <v>162</v>
      </c>
      <c r="C228" s="21" t="s">
        <v>32</v>
      </c>
      <c r="D228" s="21" t="s">
        <v>204</v>
      </c>
      <c r="E228" s="21" t="s">
        <v>9</v>
      </c>
      <c r="F228" s="22">
        <v>996.2</v>
      </c>
      <c r="G228" s="23"/>
      <c r="H228" s="24">
        <v>991</v>
      </c>
      <c r="I228" s="25">
        <f t="shared" si="14"/>
        <v>0.99478016462557717</v>
      </c>
    </row>
    <row r="229" spans="1:9" ht="63" outlineLevel="1" x14ac:dyDescent="0.25">
      <c r="A229" s="21" t="s">
        <v>224</v>
      </c>
      <c r="B229" s="21" t="s">
        <v>162</v>
      </c>
      <c r="C229" s="21" t="s">
        <v>32</v>
      </c>
      <c r="D229" s="21" t="s">
        <v>204</v>
      </c>
      <c r="E229" s="21" t="s">
        <v>10</v>
      </c>
      <c r="F229" s="22">
        <v>300.89999999999998</v>
      </c>
      <c r="G229" s="23"/>
      <c r="H229" s="24">
        <v>298.10000000000002</v>
      </c>
      <c r="I229" s="25">
        <f t="shared" si="14"/>
        <v>0.99069458291791312</v>
      </c>
    </row>
    <row r="230" spans="1:9" ht="47.25" outlineLevel="1" x14ac:dyDescent="0.25">
      <c r="A230" s="21" t="s">
        <v>165</v>
      </c>
      <c r="B230" s="21" t="s">
        <v>162</v>
      </c>
      <c r="C230" s="21" t="s">
        <v>68</v>
      </c>
      <c r="D230" s="21" t="s">
        <v>151</v>
      </c>
      <c r="E230" s="21" t="s">
        <v>14</v>
      </c>
      <c r="F230" s="22">
        <v>250</v>
      </c>
      <c r="G230" s="23"/>
      <c r="H230" s="24">
        <v>0</v>
      </c>
      <c r="I230" s="25">
        <f t="shared" si="14"/>
        <v>0</v>
      </c>
    </row>
    <row r="231" spans="1:9" ht="47.25" outlineLevel="1" x14ac:dyDescent="0.25">
      <c r="A231" s="21" t="s">
        <v>8</v>
      </c>
      <c r="B231" s="21" t="s">
        <v>162</v>
      </c>
      <c r="C231" s="21" t="s">
        <v>32</v>
      </c>
      <c r="D231" s="21" t="s">
        <v>33</v>
      </c>
      <c r="E231" s="21" t="s">
        <v>14</v>
      </c>
      <c r="F231" s="22">
        <v>30</v>
      </c>
      <c r="G231" s="23"/>
      <c r="H231" s="24">
        <v>0</v>
      </c>
      <c r="I231" s="25">
        <f t="shared" si="14"/>
        <v>0</v>
      </c>
    </row>
    <row r="232" spans="1:9" ht="47.25" outlineLevel="1" x14ac:dyDescent="0.25">
      <c r="A232" s="21" t="s">
        <v>199</v>
      </c>
      <c r="B232" s="21" t="s">
        <v>162</v>
      </c>
      <c r="C232" s="21" t="s">
        <v>32</v>
      </c>
      <c r="D232" s="21" t="s">
        <v>205</v>
      </c>
      <c r="E232" s="21" t="s">
        <v>9</v>
      </c>
      <c r="F232" s="22">
        <v>110.3</v>
      </c>
      <c r="G232" s="23"/>
      <c r="H232" s="24">
        <v>100.8</v>
      </c>
      <c r="I232" s="25">
        <f t="shared" si="14"/>
        <v>0.91387126019945608</v>
      </c>
    </row>
    <row r="233" spans="1:9" ht="47.25" outlineLevel="1" x14ac:dyDescent="0.25">
      <c r="A233" s="21" t="s">
        <v>199</v>
      </c>
      <c r="B233" s="21" t="s">
        <v>162</v>
      </c>
      <c r="C233" s="21" t="s">
        <v>32</v>
      </c>
      <c r="D233" s="21" t="s">
        <v>205</v>
      </c>
      <c r="E233" s="21" t="s">
        <v>10</v>
      </c>
      <c r="F233" s="22">
        <v>33.299999999999997</v>
      </c>
      <c r="G233" s="23"/>
      <c r="H233" s="24">
        <v>30.4</v>
      </c>
      <c r="I233" s="25">
        <f t="shared" si="14"/>
        <v>0.91291291291291299</v>
      </c>
    </row>
    <row r="234" spans="1:9" ht="47.25" outlineLevel="1" x14ac:dyDescent="0.25">
      <c r="A234" s="21" t="s">
        <v>199</v>
      </c>
      <c r="B234" s="21" t="s">
        <v>162</v>
      </c>
      <c r="C234" s="21" t="s">
        <v>32</v>
      </c>
      <c r="D234" s="21" t="s">
        <v>205</v>
      </c>
      <c r="E234" s="21" t="s">
        <v>14</v>
      </c>
      <c r="F234" s="22">
        <v>1035.0999999999999</v>
      </c>
      <c r="G234" s="23"/>
      <c r="H234" s="24">
        <v>59.8</v>
      </c>
      <c r="I234" s="25">
        <f t="shared" si="14"/>
        <v>5.777219592309922E-2</v>
      </c>
    </row>
    <row r="235" spans="1:9" ht="47.25" outlineLevel="1" x14ac:dyDescent="0.25">
      <c r="A235" s="21" t="s">
        <v>199</v>
      </c>
      <c r="B235" s="21" t="s">
        <v>162</v>
      </c>
      <c r="C235" s="21" t="s">
        <v>32</v>
      </c>
      <c r="D235" s="21" t="s">
        <v>205</v>
      </c>
      <c r="E235" s="21" t="s">
        <v>15</v>
      </c>
      <c r="F235" s="22">
        <v>10</v>
      </c>
      <c r="G235" s="23"/>
      <c r="H235" s="24">
        <v>38.9</v>
      </c>
      <c r="I235" s="25">
        <f t="shared" si="14"/>
        <v>3.8899999999999997</v>
      </c>
    </row>
    <row r="236" spans="1:9" ht="31.5" outlineLevel="1" x14ac:dyDescent="0.25">
      <c r="A236" s="21" t="s">
        <v>242</v>
      </c>
      <c r="B236" s="21" t="s">
        <v>162</v>
      </c>
      <c r="C236" s="21" t="s">
        <v>32</v>
      </c>
      <c r="D236" s="21" t="s">
        <v>236</v>
      </c>
      <c r="E236" s="21" t="s">
        <v>148</v>
      </c>
      <c r="F236" s="22">
        <v>75</v>
      </c>
      <c r="G236" s="23"/>
      <c r="H236" s="24">
        <v>0</v>
      </c>
      <c r="I236" s="25">
        <f t="shared" si="14"/>
        <v>0</v>
      </c>
    </row>
    <row r="237" spans="1:9" x14ac:dyDescent="0.25">
      <c r="A237" s="13" t="s">
        <v>130</v>
      </c>
      <c r="B237" s="13" t="s">
        <v>93</v>
      </c>
      <c r="C237" s="13"/>
      <c r="D237" s="13"/>
      <c r="E237" s="13"/>
      <c r="F237" s="19">
        <f>F238+F239+F240+F242+F243+F244+F245+F247+F246+F241</f>
        <v>28519.3</v>
      </c>
      <c r="G237" s="19">
        <f t="shared" ref="G237:H237" si="17">G238+G239+G240+G242+G243+G244+G245+G247+G246</f>
        <v>38544.65</v>
      </c>
      <c r="H237" s="19">
        <f t="shared" si="17"/>
        <v>3932.0000000000005</v>
      </c>
      <c r="I237" s="20">
        <f t="shared" si="14"/>
        <v>0.13787154663683893</v>
      </c>
    </row>
    <row r="238" spans="1:9" ht="63" outlineLevel="1" x14ac:dyDescent="0.25">
      <c r="A238" s="21" t="s">
        <v>224</v>
      </c>
      <c r="B238" s="21" t="s">
        <v>93</v>
      </c>
      <c r="C238" s="21" t="s">
        <v>58</v>
      </c>
      <c r="D238" s="21" t="s">
        <v>239</v>
      </c>
      <c r="E238" s="21" t="s">
        <v>9</v>
      </c>
      <c r="F238" s="22">
        <v>2105.9</v>
      </c>
      <c r="G238" s="23">
        <v>4598.59</v>
      </c>
      <c r="H238" s="24">
        <v>1867.7</v>
      </c>
      <c r="I238" s="25">
        <f t="shared" si="14"/>
        <v>0.88688921601215631</v>
      </c>
    </row>
    <row r="239" spans="1:9" ht="63" outlineLevel="1" x14ac:dyDescent="0.25">
      <c r="A239" s="21" t="s">
        <v>224</v>
      </c>
      <c r="B239" s="21" t="s">
        <v>93</v>
      </c>
      <c r="C239" s="21" t="s">
        <v>58</v>
      </c>
      <c r="D239" s="21" t="s">
        <v>239</v>
      </c>
      <c r="E239" s="21" t="s">
        <v>13</v>
      </c>
      <c r="F239" s="22">
        <v>8.8000000000000007</v>
      </c>
      <c r="G239" s="23">
        <v>26.4</v>
      </c>
      <c r="H239" s="24">
        <v>7.2</v>
      </c>
      <c r="I239" s="25">
        <f t="shared" si="14"/>
        <v>0.81818181818181812</v>
      </c>
    </row>
    <row r="240" spans="1:9" ht="63" outlineLevel="1" x14ac:dyDescent="0.25">
      <c r="A240" s="21" t="s">
        <v>224</v>
      </c>
      <c r="B240" s="21" t="s">
        <v>93</v>
      </c>
      <c r="C240" s="21" t="s">
        <v>58</v>
      </c>
      <c r="D240" s="21" t="s">
        <v>239</v>
      </c>
      <c r="E240" s="21" t="s">
        <v>10</v>
      </c>
      <c r="F240" s="22">
        <v>636</v>
      </c>
      <c r="G240" s="23">
        <v>1388.78</v>
      </c>
      <c r="H240" s="24">
        <v>558.70000000000005</v>
      </c>
      <c r="I240" s="25">
        <f t="shared" si="14"/>
        <v>0.8784591194968554</v>
      </c>
    </row>
    <row r="241" spans="1:9" ht="47.25" outlineLevel="1" x14ac:dyDescent="0.25">
      <c r="A241" s="21" t="s">
        <v>8</v>
      </c>
      <c r="B241" s="21" t="s">
        <v>93</v>
      </c>
      <c r="C241" s="21" t="s">
        <v>58</v>
      </c>
      <c r="D241" s="21" t="s">
        <v>238</v>
      </c>
      <c r="E241" s="21" t="s">
        <v>14</v>
      </c>
      <c r="F241" s="22">
        <v>26</v>
      </c>
      <c r="G241" s="23"/>
      <c r="H241" s="24"/>
      <c r="I241" s="25"/>
    </row>
    <row r="242" spans="1:9" ht="47.25" outlineLevel="1" x14ac:dyDescent="0.25">
      <c r="A242" s="21" t="s">
        <v>199</v>
      </c>
      <c r="B242" s="21" t="s">
        <v>93</v>
      </c>
      <c r="C242" s="21" t="s">
        <v>58</v>
      </c>
      <c r="D242" s="21" t="s">
        <v>240</v>
      </c>
      <c r="E242" s="21" t="s">
        <v>147</v>
      </c>
      <c r="F242" s="22">
        <v>71.3</v>
      </c>
      <c r="G242" s="23">
        <v>213.75</v>
      </c>
      <c r="H242" s="24">
        <v>36.799999999999997</v>
      </c>
      <c r="I242" s="25">
        <f t="shared" si="14"/>
        <v>0.5161290322580645</v>
      </c>
    </row>
    <row r="243" spans="1:9" ht="47.25" outlineLevel="1" x14ac:dyDescent="0.25">
      <c r="A243" s="21" t="s">
        <v>199</v>
      </c>
      <c r="B243" s="21" t="s">
        <v>93</v>
      </c>
      <c r="C243" s="21" t="s">
        <v>58</v>
      </c>
      <c r="D243" s="21" t="s">
        <v>240</v>
      </c>
      <c r="E243" s="21" t="s">
        <v>14</v>
      </c>
      <c r="F243" s="22">
        <v>3429.2</v>
      </c>
      <c r="G243" s="23">
        <v>1904.79</v>
      </c>
      <c r="H243" s="24">
        <v>161.4</v>
      </c>
      <c r="I243" s="25">
        <f t="shared" si="14"/>
        <v>4.7066371165286371E-2</v>
      </c>
    </row>
    <row r="244" spans="1:9" ht="47.25" outlineLevel="1" x14ac:dyDescent="0.25">
      <c r="A244" s="21" t="s">
        <v>199</v>
      </c>
      <c r="B244" s="21" t="s">
        <v>93</v>
      </c>
      <c r="C244" s="21" t="s">
        <v>58</v>
      </c>
      <c r="D244" s="21" t="s">
        <v>240</v>
      </c>
      <c r="E244" s="21" t="s">
        <v>15</v>
      </c>
      <c r="F244" s="22">
        <v>8</v>
      </c>
      <c r="G244" s="23">
        <v>22.5</v>
      </c>
      <c r="H244" s="24">
        <v>0</v>
      </c>
      <c r="I244" s="25">
        <f t="shared" si="14"/>
        <v>0</v>
      </c>
    </row>
    <row r="245" spans="1:9" ht="47.25" outlineLevel="1" x14ac:dyDescent="0.25">
      <c r="A245" s="21" t="s">
        <v>199</v>
      </c>
      <c r="B245" s="21" t="s">
        <v>93</v>
      </c>
      <c r="C245" s="21" t="s">
        <v>58</v>
      </c>
      <c r="D245" s="21" t="s">
        <v>240</v>
      </c>
      <c r="E245" s="21" t="s">
        <v>16</v>
      </c>
      <c r="F245" s="22">
        <v>0.3</v>
      </c>
      <c r="G245" s="23"/>
      <c r="H245" s="24">
        <v>0.2</v>
      </c>
      <c r="I245" s="25">
        <f t="shared" si="14"/>
        <v>0.66666666666666674</v>
      </c>
    </row>
    <row r="246" spans="1:9" ht="78.75" outlineLevel="1" x14ac:dyDescent="0.25">
      <c r="A246" s="21" t="s">
        <v>192</v>
      </c>
      <c r="B246" s="21" t="s">
        <v>93</v>
      </c>
      <c r="C246" s="21" t="s">
        <v>18</v>
      </c>
      <c r="D246" s="21" t="s">
        <v>237</v>
      </c>
      <c r="E246" s="21" t="s">
        <v>96</v>
      </c>
      <c r="F246" s="22">
        <v>5412.5</v>
      </c>
      <c r="G246" s="23"/>
      <c r="H246" s="24">
        <v>0</v>
      </c>
      <c r="I246" s="25">
        <f t="shared" si="14"/>
        <v>0</v>
      </c>
    </row>
    <row r="247" spans="1:9" ht="47.25" outlineLevel="1" x14ac:dyDescent="0.25">
      <c r="A247" s="21" t="s">
        <v>98</v>
      </c>
      <c r="B247" s="21" t="s">
        <v>93</v>
      </c>
      <c r="C247" s="21" t="s">
        <v>97</v>
      </c>
      <c r="D247" s="21" t="s">
        <v>157</v>
      </c>
      <c r="E247" s="21" t="s">
        <v>99</v>
      </c>
      <c r="F247" s="22">
        <v>16821.3</v>
      </c>
      <c r="G247" s="23">
        <v>30389.84</v>
      </c>
      <c r="H247" s="24">
        <v>1300</v>
      </c>
      <c r="I247" s="25">
        <f t="shared" si="14"/>
        <v>7.7282968617169906E-2</v>
      </c>
    </row>
  </sheetData>
  <mergeCells count="2">
    <mergeCell ref="D1:M3"/>
    <mergeCell ref="A4:H4"/>
  </mergeCells>
  <pageMargins left="0.25" right="0.25" top="0.75" bottom="0.75" header="0.3" footer="0.3"/>
  <pageSetup paperSize="9" orientation="portrait" r:id="rId1"/>
  <headerFooter alignWithMargins="0">
    <oddFooter>&amp;C&amp;"Times New Roman"&amp;10Бюджет Чегемского муниципального района Кабардино-Балкарской Республики&amp;L&amp;R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Гелястанов</dc:creator>
  <dc:description>POI HSSF rep:2.45.0.101</dc:description>
  <cp:lastModifiedBy>ГЕЛЯСТАНОВ</cp:lastModifiedBy>
  <cp:lastPrinted>2024-05-16T05:59:13Z</cp:lastPrinted>
  <dcterms:created xsi:type="dcterms:W3CDTF">2018-07-03T12:29:46Z</dcterms:created>
  <dcterms:modified xsi:type="dcterms:W3CDTF">2024-05-17T07:48:12Z</dcterms:modified>
</cp:coreProperties>
</file>