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папка\Бюджет 2022\исполнение 1 полуг. 2022\"/>
    </mc:Choice>
  </mc:AlternateContent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Бюджет!$A$3:$I$191</definedName>
    <definedName name="APPT" localSheetId="0">Бюджет!$B$12</definedName>
    <definedName name="FIO" localSheetId="0">Бюджет!$G$12</definedName>
    <definedName name="LAST_CELL" localSheetId="0">Бюджет!$K$196</definedName>
    <definedName name="SIGN" localSheetId="0">Бюджет!$B$12:$I$13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3" i="1" l="1"/>
  <c r="H183" i="1"/>
  <c r="F183" i="1"/>
  <c r="I190" i="1"/>
  <c r="G162" i="1" l="1"/>
  <c r="H162" i="1"/>
  <c r="F162" i="1"/>
  <c r="I173" i="1"/>
  <c r="I160" i="1" l="1"/>
  <c r="I147" i="1"/>
  <c r="I138" i="1"/>
  <c r="I137" i="1"/>
  <c r="F141" i="1"/>
  <c r="G46" i="1"/>
  <c r="H46" i="1"/>
  <c r="F46" i="1"/>
  <c r="I49" i="1"/>
  <c r="I48" i="1"/>
  <c r="I47" i="1"/>
  <c r="G179" i="1" l="1"/>
  <c r="H179" i="1"/>
  <c r="F179" i="1"/>
  <c r="I180" i="1"/>
  <c r="I181" i="1"/>
  <c r="I182" i="1"/>
  <c r="I164" i="1"/>
  <c r="I179" i="1" l="1"/>
  <c r="I150" i="1"/>
  <c r="I128" i="1"/>
  <c r="I127" i="1"/>
  <c r="G71" i="1" l="1"/>
  <c r="H71" i="1"/>
  <c r="F71" i="1"/>
  <c r="G66" i="1"/>
  <c r="H66" i="1"/>
  <c r="F66" i="1"/>
  <c r="G41" i="1"/>
  <c r="H41" i="1"/>
  <c r="F41" i="1"/>
  <c r="G61" i="1"/>
  <c r="H61" i="1"/>
  <c r="F61" i="1"/>
  <c r="I56" i="1"/>
  <c r="I50" i="1"/>
  <c r="I45" i="1"/>
  <c r="I61" i="1" l="1"/>
  <c r="G130" i="1"/>
  <c r="H130" i="1"/>
  <c r="F130" i="1"/>
  <c r="I122" i="1"/>
  <c r="G79" i="1"/>
  <c r="H79" i="1"/>
  <c r="F79" i="1"/>
  <c r="I86" i="1"/>
  <c r="I163" i="1" l="1"/>
  <c r="I102" i="1" l="1"/>
  <c r="I103" i="1"/>
  <c r="I152" i="1" l="1"/>
  <c r="I92" i="1"/>
  <c r="F87" i="1"/>
  <c r="G87" i="1"/>
  <c r="H87" i="1"/>
  <c r="I88" i="1"/>
  <c r="G8" i="1"/>
  <c r="H8" i="1"/>
  <c r="F8" i="1"/>
  <c r="G58" i="1"/>
  <c r="H58" i="1"/>
  <c r="F58" i="1"/>
  <c r="I17" i="1"/>
  <c r="I18" i="1"/>
  <c r="I19" i="1"/>
  <c r="I20" i="1"/>
  <c r="I87" i="1" l="1"/>
  <c r="I154" i="1" l="1"/>
  <c r="I151" i="1"/>
  <c r="I142" i="1"/>
  <c r="F98" i="1" l="1"/>
  <c r="F78" i="1" s="1"/>
  <c r="I73" i="1"/>
  <c r="I32" i="1"/>
  <c r="I25" i="1"/>
  <c r="I187" i="1" l="1"/>
  <c r="I169" i="1"/>
  <c r="I170" i="1"/>
  <c r="I153" i="1"/>
  <c r="I135" i="1"/>
  <c r="I133" i="1"/>
  <c r="G114" i="1"/>
  <c r="H114" i="1"/>
  <c r="F114" i="1"/>
  <c r="I129" i="1"/>
  <c r="I126" i="1"/>
  <c r="I124" i="1"/>
  <c r="I125" i="1"/>
  <c r="I120" i="1"/>
  <c r="I118" i="1"/>
  <c r="I112" i="1"/>
  <c r="I111" i="1"/>
  <c r="I110" i="1"/>
  <c r="I83" i="1"/>
  <c r="G54" i="1"/>
  <c r="H54" i="1"/>
  <c r="F54" i="1"/>
  <c r="I57" i="1"/>
  <c r="I51" i="1"/>
  <c r="I21" i="1"/>
  <c r="I22" i="1"/>
  <c r="I23" i="1"/>
  <c r="I24" i="1"/>
  <c r="I16" i="1"/>
  <c r="I14" i="1"/>
  <c r="I175" i="1" l="1"/>
  <c r="I100" i="1"/>
  <c r="I94" i="1"/>
  <c r="I59" i="1"/>
  <c r="I52" i="1"/>
  <c r="I37" i="1"/>
  <c r="I186" i="1" l="1"/>
  <c r="I167" i="1"/>
  <c r="G105" i="1"/>
  <c r="H105" i="1"/>
  <c r="F105" i="1"/>
  <c r="I106" i="1"/>
  <c r="I44" i="1"/>
  <c r="G148" i="1" l="1"/>
  <c r="H148" i="1"/>
  <c r="F148" i="1"/>
  <c r="G156" i="1"/>
  <c r="H156" i="1"/>
  <c r="F156" i="1"/>
  <c r="I139" i="1"/>
  <c r="I115" i="1"/>
  <c r="I109" i="1"/>
  <c r="G36" i="1"/>
  <c r="H36" i="1"/>
  <c r="F36" i="1"/>
  <c r="I27" i="1"/>
  <c r="I36" i="1" l="1"/>
  <c r="I165" i="1"/>
  <c r="I166" i="1"/>
  <c r="I168" i="1"/>
  <c r="I171" i="1"/>
  <c r="I172" i="1"/>
  <c r="I90" i="1"/>
  <c r="I105" i="1" l="1"/>
  <c r="I72" i="1"/>
  <c r="I74" i="1"/>
  <c r="I75" i="1"/>
  <c r="I76" i="1"/>
  <c r="I77" i="1"/>
  <c r="I174" i="1"/>
  <c r="I176" i="1"/>
  <c r="I177" i="1"/>
  <c r="I178" i="1"/>
  <c r="I71" i="1" l="1"/>
  <c r="I162" i="1"/>
  <c r="I134" i="1"/>
  <c r="I136" i="1"/>
  <c r="G141" i="1"/>
  <c r="H141" i="1"/>
  <c r="F143" i="1"/>
  <c r="G143" i="1"/>
  <c r="H143" i="1"/>
  <c r="I141" i="1" l="1"/>
  <c r="I143" i="1"/>
  <c r="H98" i="1"/>
  <c r="H78" i="1" s="1"/>
  <c r="I33" i="1" l="1"/>
  <c r="I29" i="1"/>
  <c r="I46" i="1" l="1"/>
  <c r="I97" i="1"/>
  <c r="I85" i="1"/>
  <c r="G65" i="1" l="1"/>
  <c r="I30" i="1"/>
  <c r="F65" i="1" l="1"/>
  <c r="H65" i="1"/>
  <c r="G104" i="1" l="1"/>
  <c r="H104" i="1"/>
  <c r="G98" i="1"/>
  <c r="G78" i="1" s="1"/>
  <c r="I66" i="1"/>
  <c r="I26" i="1"/>
  <c r="I31" i="1"/>
  <c r="I40" i="1"/>
  <c r="I67" i="1"/>
  <c r="I91" i="1"/>
  <c r="I99" i="1"/>
  <c r="I161" i="1"/>
  <c r="I183" i="1"/>
  <c r="I184" i="1"/>
  <c r="I185" i="1"/>
  <c r="I188" i="1"/>
  <c r="I189" i="1"/>
  <c r="I191" i="1"/>
  <c r="I9" i="1"/>
  <c r="I10" i="1"/>
  <c r="I11" i="1"/>
  <c r="I12" i="1"/>
  <c r="I13" i="1"/>
  <c r="I15" i="1"/>
  <c r="I28" i="1"/>
  <c r="I34" i="1"/>
  <c r="I35" i="1"/>
  <c r="I38" i="1"/>
  <c r="I39" i="1"/>
  <c r="I42" i="1"/>
  <c r="I53" i="1"/>
  <c r="I55" i="1"/>
  <c r="I63" i="1"/>
  <c r="I64" i="1"/>
  <c r="I65" i="1"/>
  <c r="I68" i="1"/>
  <c r="I69" i="1"/>
  <c r="I70" i="1"/>
  <c r="I80" i="1"/>
  <c r="I81" i="1"/>
  <c r="I82" i="1"/>
  <c r="I84" i="1"/>
  <c r="I89" i="1"/>
  <c r="I93" i="1"/>
  <c r="I95" i="1"/>
  <c r="I96" i="1"/>
  <c r="I101" i="1"/>
  <c r="I107" i="1"/>
  <c r="I113" i="1"/>
  <c r="I116" i="1"/>
  <c r="I117" i="1"/>
  <c r="I119" i="1"/>
  <c r="I121" i="1"/>
  <c r="I123" i="1"/>
  <c r="I131" i="1"/>
  <c r="I132" i="1"/>
  <c r="I144" i="1"/>
  <c r="I145" i="1"/>
  <c r="I146" i="1"/>
  <c r="I149" i="1"/>
  <c r="I155" i="1"/>
  <c r="I157" i="1"/>
  <c r="I158" i="1"/>
  <c r="I159" i="1"/>
  <c r="H7" i="1" l="1"/>
  <c r="H6" i="1" s="1"/>
  <c r="G7" i="1"/>
  <c r="G6" i="1" s="1"/>
  <c r="I58" i="1"/>
  <c r="I41" i="1"/>
  <c r="I156" i="1"/>
  <c r="I148" i="1"/>
  <c r="I62" i="1"/>
  <c r="I108" i="1"/>
  <c r="I54" i="1"/>
  <c r="I60" i="1"/>
  <c r="I43" i="1"/>
  <c r="I98" i="1" l="1"/>
  <c r="I78" i="1"/>
  <c r="F7" i="1"/>
  <c r="I7" i="1" s="1"/>
  <c r="I79" i="1"/>
  <c r="I114" i="1"/>
  <c r="I8" i="1"/>
  <c r="I130" i="1" l="1"/>
  <c r="I140" i="1"/>
  <c r="F104" i="1" l="1"/>
  <c r="F6" i="1" s="1"/>
  <c r="I104" i="1" l="1"/>
  <c r="I6" i="1"/>
</calcChain>
</file>

<file path=xl/sharedStrings.xml><?xml version="1.0" encoding="utf-8"?>
<sst xmlns="http://schemas.openxmlformats.org/spreadsheetml/2006/main" count="880" uniqueCount="207">
  <si>
    <t>КВСР</t>
  </si>
  <si>
    <t>КФСР</t>
  </si>
  <si>
    <t>КЦСР</t>
  </si>
  <si>
    <t>Наименование КЦСР</t>
  </si>
  <si>
    <t>КВР</t>
  </si>
  <si>
    <t>Ассигнования 2018 год</t>
  </si>
  <si>
    <t>803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</si>
  <si>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</si>
  <si>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</si>
  <si>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</si>
  <si>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</si>
  <si>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</si>
  <si>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</si>
  <si>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7810090019</t>
  </si>
  <si>
    <t>7820090019</t>
  </si>
  <si>
    <t>122</t>
  </si>
  <si>
    <t>244</t>
  </si>
  <si>
    <t>851</t>
  </si>
  <si>
    <t>852</t>
  </si>
  <si>
    <t>853</t>
  </si>
  <si>
    <t>0113</t>
  </si>
  <si>
    <t>1540199998</t>
  </si>
  <si>
    <t>Реализация мероприятий программы</t>
  </si>
  <si>
    <t>15Г0099998</t>
  </si>
  <si>
    <t>3810690019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</si>
  <si>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</si>
  <si>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</si>
  <si>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</si>
  <si>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</si>
  <si>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</si>
  <si>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</si>
  <si>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</si>
  <si>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</si>
  <si>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</si>
  <si>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9990090019</t>
  </si>
  <si>
    <t>1010390019</t>
  </si>
  <si>
    <t>0405</t>
  </si>
  <si>
    <t>2560190019</t>
  </si>
  <si>
    <t>0505</t>
  </si>
  <si>
    <t>0530190019</t>
  </si>
  <si>
    <t>0703</t>
  </si>
  <si>
    <t>0240190059</t>
  </si>
  <si>
    <t>Расходы на обеспечение деятельности (оказание услуг) муниципальных учреждений</t>
  </si>
  <si>
    <t>111</t>
  </si>
  <si>
    <t>119</t>
  </si>
  <si>
    <t>0707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</si>
  <si>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</si>
  <si>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</si>
  <si>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</si>
  <si>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</si>
  <si>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</si>
  <si>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</si>
  <si>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</si>
  <si>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1006</t>
  </si>
  <si>
    <t>9990070110</t>
  </si>
  <si>
    <t>Содержание комиссий по делам несовершеннолетних и защите их прав</t>
  </si>
  <si>
    <t>1102</t>
  </si>
  <si>
    <t>1310390059</t>
  </si>
  <si>
    <t>112</t>
  </si>
  <si>
    <t>113</t>
  </si>
  <si>
    <t>1103</t>
  </si>
  <si>
    <t>13201Н0440</t>
  </si>
  <si>
    <t>1105</t>
  </si>
  <si>
    <t>1340290019</t>
  </si>
  <si>
    <t>805</t>
  </si>
  <si>
    <t>0106</t>
  </si>
  <si>
    <t>9390090019</t>
  </si>
  <si>
    <t>857</t>
  </si>
  <si>
    <t>0801</t>
  </si>
  <si>
    <t>1110290059</t>
  </si>
  <si>
    <t>1202</t>
  </si>
  <si>
    <t>2320290059</t>
  </si>
  <si>
    <t>873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</si>
  <si>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</si>
  <si>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</si>
  <si>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0702</t>
  </si>
  <si>
    <t>0220270120</t>
  </si>
  <si>
    <t>0220275190</t>
  </si>
  <si>
    <t>Пополнение фондов школьных библиотек образовательных учреждений</t>
  </si>
  <si>
    <t>0220290059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</si>
  <si>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</si>
  <si>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</si>
  <si>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</si>
  <si>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</si>
  <si>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</si>
  <si>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</si>
  <si>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</si>
  <si>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</si>
  <si>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</si>
  <si>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0240596057</t>
  </si>
  <si>
    <t>Мероприятия по патриотическому воспитанию граждан Российской Федерации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</si>
  <si>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</si>
  <si>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</si>
  <si>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</si>
  <si>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</si>
  <si>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</si>
  <si>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0250390019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</si>
  <si>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</si>
  <si>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</si>
  <si>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</si>
  <si>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</si>
  <si>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</si>
  <si>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</si>
  <si>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</si>
  <si>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</si>
  <si>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9990070100</t>
  </si>
  <si>
    <t>Содержание отделов опеки и попечительства</t>
  </si>
  <si>
    <t>892</t>
  </si>
  <si>
    <t>3920490019</t>
  </si>
  <si>
    <t>0111</t>
  </si>
  <si>
    <t>Резервный фонд Местной администрации</t>
  </si>
  <si>
    <t>870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</si>
  <si>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</si>
  <si>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</si>
  <si>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</si>
  <si>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</si>
  <si>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Фактический расход</t>
  </si>
  <si>
    <t>01</t>
  </si>
  <si>
    <t>% исполнения</t>
  </si>
  <si>
    <t>Администрация района</t>
  </si>
  <si>
    <t>Общегосударственные вопросы</t>
  </si>
  <si>
    <t>Всего:</t>
  </si>
  <si>
    <t>Национальная безопасность и правоохранительная деятельность</t>
  </si>
  <si>
    <t>03</t>
  </si>
  <si>
    <t>Национальная экономика</t>
  </si>
  <si>
    <t>04</t>
  </si>
  <si>
    <t>Жилищно-коммунальное хозяйство</t>
  </si>
  <si>
    <t>05</t>
  </si>
  <si>
    <t>Образование</t>
  </si>
  <si>
    <t>07</t>
  </si>
  <si>
    <t>Культура и кинематография</t>
  </si>
  <si>
    <t>08</t>
  </si>
  <si>
    <t>Социальная политика</t>
  </si>
  <si>
    <t>Физическая культура и спорт</t>
  </si>
  <si>
    <t>11</t>
  </si>
  <si>
    <t>Контрольно-счетные органы</t>
  </si>
  <si>
    <t>Культура</t>
  </si>
  <si>
    <t>Дополнительное образование детей</t>
  </si>
  <si>
    <t>Периодическая печать и издательства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</si>
  <si>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</si>
  <si>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</si>
  <si>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</si>
  <si>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</si>
  <si>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</si>
  <si>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10</t>
  </si>
  <si>
    <t>Финансовое управление</t>
  </si>
  <si>
    <t>414</t>
  </si>
  <si>
    <t>875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</si>
  <si>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</t>
  </si>
  <si>
    <t>9620090019</t>
  </si>
  <si>
    <t>830</t>
  </si>
  <si>
    <t>Совет местного самоуправления</t>
  </si>
  <si>
    <t>тыс. руб.</t>
  </si>
  <si>
    <t>0105</t>
  </si>
  <si>
    <t>9090051200</t>
  </si>
  <si>
    <t>Осуществление полномочий по составлению ( изменению) списков кандидатов в присяжные заседатели федеральных судов общей юрисдикции в РФ</t>
  </si>
  <si>
    <t>46101162160</t>
  </si>
  <si>
    <t>632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</si>
  <si>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</si>
  <si>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</si>
  <si>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02401170120</t>
  </si>
  <si>
    <t>321</t>
  </si>
  <si>
    <t>1011290019</t>
  </si>
  <si>
    <t>25Ф0190019</t>
  </si>
  <si>
    <t>9990071220</t>
  </si>
  <si>
    <t>0240199997</t>
  </si>
  <si>
    <t>0220275180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</si>
  <si>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</si>
  <si>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</si>
  <si>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</si>
  <si>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3920220540</t>
  </si>
  <si>
    <t>0310</t>
  </si>
  <si>
    <t>0527570550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</si>
  <si>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</si>
  <si>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02202L3030</t>
  </si>
  <si>
    <t>02202L3040</t>
  </si>
  <si>
    <t>022E250970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</si>
  <si>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</si>
  <si>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</si>
  <si>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</si>
  <si>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39Б0170010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</si>
  <si>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</si>
  <si>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</si>
  <si>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831</t>
  </si>
  <si>
    <t>243</t>
  </si>
  <si>
    <t>Исполнение судебных актов Российской Федерации и мировых соглашений по возмещению причиненного вреда</t>
  </si>
  <si>
    <t>0412</t>
  </si>
  <si>
    <t>15Г00L5110</t>
  </si>
  <si>
    <t>0503</t>
  </si>
  <si>
    <t>0599994009</t>
  </si>
  <si>
    <t>11403L5190</t>
  </si>
  <si>
    <t>Комплектование книжных фондов</t>
  </si>
  <si>
    <t>02202L7500</t>
  </si>
  <si>
    <t>879</t>
  </si>
  <si>
    <t>УПРАВЛЕНИЕ АРХИТЕКТУРЫ И СТРОИТЕЛЬСТВА</t>
  </si>
  <si>
    <t>Расходы на проведение комплексных кадастровых работ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</si>
  <si>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</si>
  <si>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Профилактика правонарушений</t>
  </si>
  <si>
    <t>Реализация мероприятий по модернизации школьных систем образования</t>
  </si>
  <si>
    <t>Исполнение бюджета Чегемского муниципального района  за  первое полугодие 2022 года  в соотвествии с ведомственной структурой расходов</t>
  </si>
  <si>
    <t>0501</t>
  </si>
  <si>
    <t>0520180050</t>
  </si>
  <si>
    <t>0502</t>
  </si>
  <si>
    <t>05212S4009</t>
  </si>
  <si>
    <t>Взносы региональному оператору на капитальный ремонт общего имущества в многоквартирных домах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</si>
  <si>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</si>
  <si>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 xml:space="preserve">Приложение № 2 к постановлению местной администрации
Чегемского муниципального района 
от «06» июля  2022 г. № 827-па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</si>
</sst>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0.0"/>
    <numFmt numFmtId="166" formatCode="0.0%"/>
  </numFmts>
  <fonts count="10" x14ac:knownFonts="1">
    <font>
      <sz val="10"/>
      <name val="Arial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49" fontId="2" fillId="0" borderId="1" xfId="0" applyNumberFormat="1" applyFont="1" applyBorder="1" applyAlignment="1" applyProtection="1">
      <alignment wrapText="1"/>
    </xf>
    <xf numFmtId="165" fontId="2" fillId="0" borderId="1" xfId="0" applyNumberFormat="1" applyFont="1" applyBorder="1" applyAlignment="1" applyProtection="1">
      <alignment wrapText="1"/>
    </xf>
    <xf numFmtId="0" fontId="4" fillId="0" borderId="0" xfId="1" applyFont="1" applyBorder="1" applyAlignment="1" applyProtection="1">
      <alignment vertical="top" wrapText="1"/>
    </xf>
    <xf numFmtId="0" fontId="4" fillId="0" borderId="0" xfId="1" applyFont="1" applyBorder="1" applyAlignment="1" applyProtection="1">
      <alignment vertical="top"/>
    </xf>
    <xf numFmtId="0" fontId="4" fillId="0" borderId="0" xfId="0" applyFont="1"/>
    <xf numFmtId="0" fontId="4" fillId="0" borderId="0" xfId="1" applyFont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Border="1" applyAlignment="1" applyProtection="1">
      <alignment wrapText="1"/>
    </xf>
    <xf numFmtId="165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/>
    <xf numFmtId="49" fontId="2" fillId="0" borderId="1" xfId="0" applyNumberFormat="1" applyFont="1" applyBorder="1" applyAlignment="1" applyProtection="1"/>
    <xf numFmtId="49" fontId="4" fillId="0" borderId="1" xfId="0" applyNumberFormat="1" applyFont="1" applyBorder="1" applyAlignment="1" applyProtection="1"/>
    <xf numFmtId="165" fontId="6" fillId="0" borderId="1" xfId="0" applyNumberFormat="1" applyFont="1" applyBorder="1" applyAlignment="1" applyProtection="1"/>
    <xf numFmtId="166" fontId="6" fillId="0" borderId="1" xfId="0" applyNumberFormat="1" applyFont="1" applyBorder="1" applyAlignment="1" applyProtection="1"/>
    <xf numFmtId="49" fontId="2" fillId="0" borderId="2" xfId="1" applyNumberFormat="1" applyFont="1" applyBorder="1" applyAlignment="1" applyProtection="1">
      <alignment horizontal="left" vertical="top" wrapText="1"/>
    </xf>
    <xf numFmtId="165" fontId="2" fillId="0" borderId="1" xfId="0" applyNumberFormat="1" applyFont="1" applyBorder="1" applyAlignment="1" applyProtection="1"/>
    <xf numFmtId="166" fontId="2" fillId="0" borderId="1" xfId="0" applyNumberFormat="1" applyFont="1" applyBorder="1" applyAlignment="1" applyProtection="1"/>
    <xf numFmtId="49" fontId="4" fillId="0" borderId="1" xfId="0" applyNumberFormat="1" applyFont="1" applyBorder="1" applyAlignment="1" applyProtection="1">
      <alignment wrapText="1"/>
    </xf>
    <xf numFmtId="165" fontId="5" fillId="0" borderId="1" xfId="0" applyNumberFormat="1" applyFont="1" applyBorder="1" applyAlignment="1" applyProtection="1"/>
    <xf numFmtId="4" fontId="5" fillId="0" borderId="1" xfId="0" applyNumberFormat="1" applyFont="1" applyBorder="1" applyAlignment="1" applyProtection="1">
      <alignment wrapText="1"/>
    </xf>
    <xf numFmtId="165" fontId="5" fillId="0" borderId="1" xfId="0" applyNumberFormat="1" applyFont="1" applyBorder="1" applyAlignment="1" applyProtection="1">
      <alignment wrapText="1"/>
    </xf>
    <xf numFmtId="166" fontId="5" fillId="0" borderId="1" xfId="0" applyNumberFormat="1" applyFont="1" applyBorder="1" applyAlignment="1" applyProtection="1"/>
    <xf numFmtId="165" fontId="4" fillId="0" borderId="1" xfId="0" applyNumberFormat="1" applyFont="1" applyBorder="1" applyAlignment="1" applyProtection="1"/>
    <xf numFmtId="4" fontId="4" fillId="0" borderId="1" xfId="0" applyNumberFormat="1" applyFont="1" applyBorder="1" applyAlignment="1" applyProtection="1">
      <alignment wrapText="1"/>
    </xf>
    <xf numFmtId="165" fontId="4" fillId="0" borderId="1" xfId="0" applyNumberFormat="1" applyFont="1" applyBorder="1" applyAlignment="1" applyProtection="1">
      <alignment wrapText="1"/>
    </xf>
    <xf numFmtId="166" fontId="4" fillId="0" borderId="1" xfId="0" applyNumberFormat="1" applyFont="1" applyBorder="1" applyAlignment="1" applyProtection="1"/>
    <xf numFmtId="0" fontId="7" fillId="0" borderId="0" xfId="0" applyFont="1"/>
    <xf numFmtId="165" fontId="7" fillId="0" borderId="1" xfId="0" applyNumberFormat="1" applyFont="1" applyBorder="1" applyAlignment="1" applyProtection="1"/>
    <xf numFmtId="4" fontId="7" fillId="0" borderId="1" xfId="0" applyNumberFormat="1" applyFont="1" applyBorder="1" applyAlignment="1" applyProtection="1">
      <alignment wrapText="1"/>
    </xf>
    <xf numFmtId="165" fontId="7" fillId="0" borderId="1" xfId="0" applyNumberFormat="1" applyFont="1" applyBorder="1" applyAlignment="1" applyProtection="1">
      <alignment wrapText="1"/>
    </xf>
    <xf numFmtId="166" fontId="7" fillId="0" borderId="1" xfId="0" applyNumberFormat="1" applyFont="1" applyBorder="1" applyAlignment="1" applyProtection="1"/>
    <xf numFmtId="164" fontId="4" fillId="0" borderId="1" xfId="0" applyNumberFormat="1" applyFont="1" applyBorder="1" applyAlignment="1" applyProtection="1">
      <alignment wrapText="1"/>
    </xf>
    <xf numFmtId="165" fontId="8" fillId="0" borderId="1" xfId="0" applyNumberFormat="1" applyFont="1" applyBorder="1" applyAlignment="1" applyProtection="1"/>
    <xf numFmtId="4" fontId="8" fillId="0" borderId="1" xfId="0" applyNumberFormat="1" applyFont="1" applyBorder="1" applyAlignment="1" applyProtection="1">
      <alignment wrapText="1"/>
    </xf>
    <xf numFmtId="165" fontId="8" fillId="0" borderId="1" xfId="0" applyNumberFormat="1" applyFont="1" applyBorder="1" applyAlignment="1" applyProtection="1">
      <alignment wrapText="1"/>
    </xf>
    <xf numFmtId="166" fontId="8" fillId="0" borderId="1" xfId="0" applyNumberFormat="1" applyFont="1" applyBorder="1" applyAlignment="1" applyProtection="1"/>
    <xf numFmtId="165" fontId="4" fillId="0" borderId="0" xfId="0" applyNumberFormat="1" applyFont="1"/>
    <xf numFmtId="164" fontId="2" fillId="0" borderId="1" xfId="0" applyNumberFormat="1" applyFont="1" applyBorder="1" applyAlignment="1" applyProtection="1">
      <alignment wrapText="1"/>
    </xf>
    <xf numFmtId="165" fontId="9" fillId="0" borderId="1" xfId="0" applyNumberFormat="1" applyFont="1" applyBorder="1" applyAlignment="1" applyProtection="1">
      <alignment wrapText="1"/>
    </xf>
    <xf numFmtId="166" fontId="9" fillId="0" borderId="1" xfId="0" applyNumberFormat="1" applyFont="1" applyBorder="1" applyAlignment="1" applyProtection="1"/>
    <xf numFmtId="0" fontId="4" fillId="0" borderId="0" xfId="2" applyFont="1" applyBorder="1" applyAlignment="1" applyProtection="1">
      <alignment vertical="top" wrapText="1"/>
    </xf>
    <xf numFmtId="0" fontId="5" fillId="0" borderId="0" xfId="0" applyFont="1" applyAlignment="1">
      <alignment vertical="top"/>
    </xf>
    <xf numFmtId="0" fontId="2" fillId="0" borderId="0" xfId="1" applyFont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1"/>
  <sheetViews>
    <sheetView showGridLines="0" tabSelected="1" zoomScale="90" zoomScaleNormal="90" workbookViewId="0">
      <selection activeCell="D1" sqref="D1:M2"/>
    </sheetView>
  </sheetViews>
  <sheetFormatPr defaultRowHeight="15.75" outlineLevelRow="1" x14ac:dyDescent="0.25"/>
  <cols>
    <col min="1" max="1" width="35" style="5" customWidth="1"/>
    <col min="2" max="2" width="7.28515625" style="5" customWidth="1"/>
    <col min="3" max="3" width="7.85546875" style="5" customWidth="1"/>
    <col min="4" max="4" width="16.140625" style="5" customWidth="1"/>
    <col min="5" max="5" width="6.140625" style="5" customWidth="1"/>
    <col min="6" max="6" width="9.42578125" style="5" customWidth="1"/>
    <col min="7" max="7" width="11.85546875" style="5" hidden="1" customWidth="1"/>
    <col min="8" max="8" width="10.140625" style="40" customWidth="1"/>
    <col min="9" max="9" width="8.28515625" style="5" customWidth="1"/>
    <col min="10" max="10" width="0.140625" style="5" customWidth="1"/>
    <col min="11" max="15" width="9.140625" style="5" hidden="1" customWidth="1"/>
    <col min="16" max="16384" width="9.140625" style="5"/>
  </cols>
  <sheetData>
    <row r="1" spans="1:13" x14ac:dyDescent="0.25">
      <c r="A1" s="3"/>
      <c r="B1" s="4"/>
      <c r="C1" s="4"/>
      <c r="D1" s="44" t="s">
        <v>206</v>
      </c>
      <c r="E1" s="45"/>
      <c r="F1" s="45"/>
      <c r="G1" s="45"/>
      <c r="H1" s="45"/>
      <c r="I1" s="45"/>
      <c r="J1" s="45"/>
      <c r="K1" s="45"/>
      <c r="L1" s="45"/>
      <c r="M1" s="45"/>
    </row>
    <row r="2" spans="1:13" ht="51.75" customHeight="1" x14ac:dyDescent="0.25">
      <c r="A2" s="6"/>
      <c r="B2" s="7"/>
      <c r="C2" s="7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25">
      <c r="A3" s="46" t="s">
        <v>199</v>
      </c>
      <c r="B3" s="47"/>
      <c r="C3" s="47"/>
      <c r="D3" s="47"/>
      <c r="E3" s="47"/>
      <c r="F3" s="47"/>
      <c r="G3" s="47"/>
      <c r="H3" s="47"/>
      <c r="I3" s="8"/>
      <c r="J3" s="9"/>
      <c r="K3" s="9"/>
      <c r="L3" s="9"/>
      <c r="M3" s="10"/>
    </row>
    <row r="4" spans="1:13" x14ac:dyDescent="0.25">
      <c r="A4" s="11" t="s">
        <v>152</v>
      </c>
      <c r="C4" s="11"/>
      <c r="D4" s="11"/>
      <c r="E4" s="11"/>
      <c r="F4" s="11"/>
      <c r="G4" s="11"/>
      <c r="H4" s="12"/>
      <c r="I4" s="11"/>
      <c r="J4" s="13"/>
      <c r="K4" s="13"/>
    </row>
    <row r="5" spans="1:13" ht="47.25" x14ac:dyDescent="0.25">
      <c r="A5" s="1" t="s">
        <v>3</v>
      </c>
      <c r="B5" s="1" t="s">
        <v>0</v>
      </c>
      <c r="C5" s="1" t="s">
        <v>1</v>
      </c>
      <c r="D5" s="1" t="s">
        <v>2</v>
      </c>
      <c r="E5" s="1" t="s">
        <v>4</v>
      </c>
      <c r="F5" s="1" t="s">
        <v>115</v>
      </c>
      <c r="G5" s="1" t="s">
        <v>5</v>
      </c>
      <c r="H5" s="2" t="s">
        <v>116</v>
      </c>
      <c r="I5" s="1" t="s">
        <v>118</v>
      </c>
    </row>
    <row r="6" spans="1:13" x14ac:dyDescent="0.25">
      <c r="A6" s="14" t="s">
        <v>121</v>
      </c>
      <c r="B6" s="14"/>
      <c r="C6" s="15"/>
      <c r="D6" s="15"/>
      <c r="E6" s="15"/>
      <c r="F6" s="16">
        <f>F7+F65+F78+F104+F183+F162+F71+F179</f>
        <v>671436.26499999978</v>
      </c>
      <c r="G6" s="16" t="e">
        <f>G7+G65+G78+G104+G183+G162+G71+G179</f>
        <v>#REF!</v>
      </c>
      <c r="H6" s="16">
        <f>H7+H65+H78+H104+H183+H162+H71+H179</f>
        <v>623011.50000000023</v>
      </c>
      <c r="I6" s="17">
        <f>H6/F6</f>
        <v>0.92787883597559395</v>
      </c>
    </row>
    <row r="7" spans="1:13" x14ac:dyDescent="0.25">
      <c r="A7" s="18" t="s">
        <v>119</v>
      </c>
      <c r="B7" s="1" t="s">
        <v>6</v>
      </c>
      <c r="C7" s="1"/>
      <c r="D7" s="1"/>
      <c r="E7" s="1"/>
      <c r="F7" s="16">
        <f>F8+F36+F41+F46+F54+F58+F61</f>
        <v>45660.929999999993</v>
      </c>
      <c r="G7" s="16" t="e">
        <f>G8+G36+G41+G46+G54+G58+G61+#REF!</f>
        <v>#REF!</v>
      </c>
      <c r="H7" s="16">
        <f>H8+H36+H41+H46+H54+H58+H61</f>
        <v>33775.839999999997</v>
      </c>
      <c r="I7" s="17">
        <f t="shared" ref="I7:I70" si="0">H7/F7</f>
        <v>0.73970985698276404</v>
      </c>
    </row>
    <row r="8" spans="1:13" x14ac:dyDescent="0.25">
      <c r="A8" s="1" t="s">
        <v>120</v>
      </c>
      <c r="B8" s="1" t="s">
        <v>6</v>
      </c>
      <c r="C8" s="1" t="s">
        <v>117</v>
      </c>
      <c r="D8" s="1"/>
      <c r="E8" s="1"/>
      <c r="F8" s="19">
        <f>SUM(F9:F35)</f>
        <v>31278.269999999993</v>
      </c>
      <c r="G8" s="19">
        <f>SUM(G9:G35)</f>
        <v>39638.329999999994</v>
      </c>
      <c r="H8" s="19">
        <f>SUM(H9:H35)</f>
        <v>22600.209999999995</v>
      </c>
      <c r="I8" s="20">
        <f t="shared" si="0"/>
        <v>0.72255306959112509</v>
      </c>
    </row>
    <row r="9" spans="1:13" ht="47.25" outlineLevel="1" x14ac:dyDescent="0.25">
      <c r="A9" s="21" t="s">
        <v>9</v>
      </c>
      <c r="B9" s="21" t="s">
        <v>6</v>
      </c>
      <c r="C9" s="21" t="s">
        <v>12</v>
      </c>
      <c r="D9" s="21" t="s">
        <v>13</v>
      </c>
      <c r="E9" s="21" t="s">
        <v>10</v>
      </c>
      <c r="F9" s="22">
        <v>2993.7</v>
      </c>
      <c r="G9" s="23">
        <v>3888.12</v>
      </c>
      <c r="H9" s="24">
        <v>2500.36</v>
      </c>
      <c r="I9" s="25">
        <f t="shared" si="0"/>
        <v>0.83520726859738792</v>
      </c>
    </row>
    <row r="10" spans="1:13" ht="47.25" outlineLevel="1" x14ac:dyDescent="0.25">
      <c r="A10" s="21" t="s">
        <v>9</v>
      </c>
      <c r="B10" s="21" t="s">
        <v>6</v>
      </c>
      <c r="C10" s="21" t="s">
        <v>12</v>
      </c>
      <c r="D10" s="21" t="s">
        <v>13</v>
      </c>
      <c r="E10" s="21" t="s">
        <v>11</v>
      </c>
      <c r="F10" s="22">
        <v>904.1</v>
      </c>
      <c r="G10" s="23">
        <v>1174.21</v>
      </c>
      <c r="H10" s="24">
        <v>823.8</v>
      </c>
      <c r="I10" s="25">
        <f t="shared" si="0"/>
        <v>0.91118239132839285</v>
      </c>
    </row>
    <row r="11" spans="1:13" ht="47.25" outlineLevel="1" x14ac:dyDescent="0.25">
      <c r="A11" s="21" t="s">
        <v>9</v>
      </c>
      <c r="B11" s="21" t="s">
        <v>6</v>
      </c>
      <c r="C11" s="21" t="s">
        <v>12</v>
      </c>
      <c r="D11" s="21" t="s">
        <v>14</v>
      </c>
      <c r="E11" s="21" t="s">
        <v>10</v>
      </c>
      <c r="F11" s="22">
        <v>8514.2199999999993</v>
      </c>
      <c r="G11" s="23">
        <v>10393.89</v>
      </c>
      <c r="H11" s="24">
        <v>7982.05</v>
      </c>
      <c r="I11" s="25">
        <f t="shared" si="0"/>
        <v>0.93749632966965857</v>
      </c>
    </row>
    <row r="12" spans="1:13" ht="47.25" outlineLevel="1" x14ac:dyDescent="0.25">
      <c r="A12" s="21" t="s">
        <v>9</v>
      </c>
      <c r="B12" s="21" t="s">
        <v>6</v>
      </c>
      <c r="C12" s="21" t="s">
        <v>12</v>
      </c>
      <c r="D12" s="21" t="s">
        <v>14</v>
      </c>
      <c r="E12" s="21" t="s">
        <v>15</v>
      </c>
      <c r="F12" s="22">
        <v>150</v>
      </c>
      <c r="G12" s="23">
        <v>170.3</v>
      </c>
      <c r="H12" s="24">
        <v>32.75</v>
      </c>
      <c r="I12" s="25">
        <f t="shared" si="0"/>
        <v>0.21833333333333332</v>
      </c>
    </row>
    <row r="13" spans="1:13" ht="47.25" outlineLevel="1" x14ac:dyDescent="0.25">
      <c r="A13" s="21" t="s">
        <v>9</v>
      </c>
      <c r="B13" s="21" t="s">
        <v>6</v>
      </c>
      <c r="C13" s="21" t="s">
        <v>12</v>
      </c>
      <c r="D13" s="21" t="s">
        <v>14</v>
      </c>
      <c r="E13" s="21" t="s">
        <v>11</v>
      </c>
      <c r="F13" s="26">
        <v>2570.66</v>
      </c>
      <c r="G13" s="27">
        <v>3138.96</v>
      </c>
      <c r="H13" s="28">
        <v>2535.8200000000002</v>
      </c>
      <c r="I13" s="29">
        <f t="shared" si="0"/>
        <v>0.98644706028801954</v>
      </c>
      <c r="K13" s="30"/>
    </row>
    <row r="14" spans="1:13" ht="47.25" outlineLevel="1" x14ac:dyDescent="0.25">
      <c r="A14" s="21" t="s">
        <v>181</v>
      </c>
      <c r="B14" s="21" t="s">
        <v>6</v>
      </c>
      <c r="C14" s="21" t="s">
        <v>12</v>
      </c>
      <c r="D14" s="21" t="s">
        <v>14</v>
      </c>
      <c r="E14" s="21" t="s">
        <v>168</v>
      </c>
      <c r="F14" s="26">
        <v>608.29999999999995</v>
      </c>
      <c r="G14" s="27"/>
      <c r="H14" s="28">
        <v>526.53</v>
      </c>
      <c r="I14" s="29">
        <f t="shared" si="0"/>
        <v>0.86557619595594282</v>
      </c>
      <c r="K14" s="30"/>
    </row>
    <row r="15" spans="1:13" ht="47.25" outlineLevel="1" x14ac:dyDescent="0.25">
      <c r="A15" s="21" t="s">
        <v>9</v>
      </c>
      <c r="B15" s="21" t="s">
        <v>6</v>
      </c>
      <c r="C15" s="21" t="s">
        <v>12</v>
      </c>
      <c r="D15" s="21" t="s">
        <v>14</v>
      </c>
      <c r="E15" s="21" t="s">
        <v>16</v>
      </c>
      <c r="F15" s="22">
        <v>5971.93</v>
      </c>
      <c r="G15" s="23">
        <v>10976.25</v>
      </c>
      <c r="H15" s="24">
        <v>3277.2</v>
      </c>
      <c r="I15" s="25">
        <f t="shared" si="0"/>
        <v>0.54876731642869214</v>
      </c>
    </row>
    <row r="16" spans="1:13" outlineLevel="1" x14ac:dyDescent="0.25">
      <c r="A16" s="21" t="s">
        <v>182</v>
      </c>
      <c r="B16" s="21" t="s">
        <v>6</v>
      </c>
      <c r="C16" s="21" t="s">
        <v>12</v>
      </c>
      <c r="D16" s="21" t="s">
        <v>14</v>
      </c>
      <c r="E16" s="21" t="s">
        <v>169</v>
      </c>
      <c r="F16" s="22">
        <v>600</v>
      </c>
      <c r="G16" s="23"/>
      <c r="H16" s="24">
        <v>565.04999999999995</v>
      </c>
      <c r="I16" s="25">
        <f t="shared" si="0"/>
        <v>0.94174999999999998</v>
      </c>
    </row>
    <row r="17" spans="1:9" ht="63" outlineLevel="1" x14ac:dyDescent="0.25">
      <c r="A17" s="21" t="s">
        <v>185</v>
      </c>
      <c r="B17" s="21" t="s">
        <v>6</v>
      </c>
      <c r="C17" s="21" t="s">
        <v>12</v>
      </c>
      <c r="D17" s="21" t="s">
        <v>14</v>
      </c>
      <c r="E17" s="21" t="s">
        <v>183</v>
      </c>
      <c r="F17" s="22">
        <v>200</v>
      </c>
      <c r="G17" s="23"/>
      <c r="H17" s="24">
        <v>200</v>
      </c>
      <c r="I17" s="25">
        <f t="shared" si="0"/>
        <v>1</v>
      </c>
    </row>
    <row r="18" spans="1:9" ht="47.25" outlineLevel="1" x14ac:dyDescent="0.25">
      <c r="A18" s="21" t="s">
        <v>9</v>
      </c>
      <c r="B18" s="21" t="s">
        <v>6</v>
      </c>
      <c r="C18" s="21" t="s">
        <v>12</v>
      </c>
      <c r="D18" s="21" t="s">
        <v>14</v>
      </c>
      <c r="E18" s="21" t="s">
        <v>17</v>
      </c>
      <c r="F18" s="22">
        <v>1625</v>
      </c>
      <c r="G18" s="23">
        <v>374</v>
      </c>
      <c r="H18" s="24">
        <v>95.89</v>
      </c>
      <c r="I18" s="25">
        <f t="shared" si="0"/>
        <v>5.9009230769230772E-2</v>
      </c>
    </row>
    <row r="19" spans="1:9" ht="47.25" outlineLevel="1" x14ac:dyDescent="0.25">
      <c r="A19" s="21" t="s">
        <v>9</v>
      </c>
      <c r="B19" s="21" t="s">
        <v>6</v>
      </c>
      <c r="C19" s="21" t="s">
        <v>12</v>
      </c>
      <c r="D19" s="21" t="s">
        <v>14</v>
      </c>
      <c r="E19" s="21" t="s">
        <v>18</v>
      </c>
      <c r="F19" s="22">
        <v>25</v>
      </c>
      <c r="G19" s="23">
        <v>55</v>
      </c>
      <c r="H19" s="24">
        <v>10.5</v>
      </c>
      <c r="I19" s="25">
        <f t="shared" si="0"/>
        <v>0.42</v>
      </c>
    </row>
    <row r="20" spans="1:9" ht="47.25" outlineLevel="1" x14ac:dyDescent="0.25">
      <c r="A20" s="21" t="s">
        <v>9</v>
      </c>
      <c r="B20" s="21" t="s">
        <v>6</v>
      </c>
      <c r="C20" s="21" t="s">
        <v>12</v>
      </c>
      <c r="D20" s="21" t="s">
        <v>14</v>
      </c>
      <c r="E20" s="21" t="s">
        <v>19</v>
      </c>
      <c r="F20" s="22">
        <v>100</v>
      </c>
      <c r="G20" s="23">
        <v>60</v>
      </c>
      <c r="H20" s="24">
        <v>4</v>
      </c>
      <c r="I20" s="25">
        <f t="shared" si="0"/>
        <v>0.04</v>
      </c>
    </row>
    <row r="21" spans="1:9" ht="78.75" outlineLevel="1" x14ac:dyDescent="0.25">
      <c r="A21" s="21" t="s">
        <v>155</v>
      </c>
      <c r="B21" s="21" t="s">
        <v>6</v>
      </c>
      <c r="C21" s="21" t="s">
        <v>153</v>
      </c>
      <c r="D21" s="21" t="s">
        <v>154</v>
      </c>
      <c r="E21" s="21" t="s">
        <v>16</v>
      </c>
      <c r="F21" s="22">
        <v>21.82</v>
      </c>
      <c r="G21" s="23"/>
      <c r="H21" s="24">
        <v>0</v>
      </c>
      <c r="I21" s="25">
        <f t="shared" si="0"/>
        <v>0</v>
      </c>
    </row>
    <row r="22" spans="1:9" ht="31.5" outlineLevel="1" x14ac:dyDescent="0.25">
      <c r="A22" s="21" t="s">
        <v>110</v>
      </c>
      <c r="B22" s="21" t="s">
        <v>6</v>
      </c>
      <c r="C22" s="21" t="s">
        <v>109</v>
      </c>
      <c r="D22" s="21" t="s">
        <v>170</v>
      </c>
      <c r="E22" s="21" t="s">
        <v>111</v>
      </c>
      <c r="F22" s="22">
        <v>2000</v>
      </c>
      <c r="G22" s="23"/>
      <c r="H22" s="24">
        <v>0</v>
      </c>
      <c r="I22" s="25">
        <f t="shared" si="0"/>
        <v>0</v>
      </c>
    </row>
    <row r="23" spans="1:9" ht="19.5" customHeight="1" outlineLevel="1" x14ac:dyDescent="0.25">
      <c r="A23" s="21" t="s">
        <v>22</v>
      </c>
      <c r="B23" s="21" t="s">
        <v>6</v>
      </c>
      <c r="C23" s="21" t="s">
        <v>20</v>
      </c>
      <c r="D23" s="21" t="s">
        <v>21</v>
      </c>
      <c r="E23" s="21" t="s">
        <v>16</v>
      </c>
      <c r="F23" s="22">
        <v>75</v>
      </c>
      <c r="G23" s="23">
        <v>100</v>
      </c>
      <c r="H23" s="24">
        <v>0</v>
      </c>
      <c r="I23" s="25">
        <f t="shared" si="0"/>
        <v>0</v>
      </c>
    </row>
    <row r="24" spans="1:9" ht="23.25" customHeight="1" outlineLevel="1" x14ac:dyDescent="0.25">
      <c r="A24" s="21" t="s">
        <v>22</v>
      </c>
      <c r="B24" s="21" t="s">
        <v>6</v>
      </c>
      <c r="C24" s="21" t="s">
        <v>20</v>
      </c>
      <c r="D24" s="21" t="s">
        <v>23</v>
      </c>
      <c r="E24" s="21" t="s">
        <v>16</v>
      </c>
      <c r="F24" s="31">
        <v>500</v>
      </c>
      <c r="G24" s="32">
        <v>1000</v>
      </c>
      <c r="H24" s="33">
        <v>100</v>
      </c>
      <c r="I24" s="25">
        <f t="shared" si="0"/>
        <v>0.2</v>
      </c>
    </row>
    <row r="25" spans="1:9" ht="47.25" outlineLevel="1" x14ac:dyDescent="0.25">
      <c r="A25" s="21" t="s">
        <v>9</v>
      </c>
      <c r="B25" s="21" t="s">
        <v>6</v>
      </c>
      <c r="C25" s="21" t="s">
        <v>20</v>
      </c>
      <c r="D25" s="21" t="s">
        <v>24</v>
      </c>
      <c r="E25" s="21" t="s">
        <v>10</v>
      </c>
      <c r="F25" s="22">
        <v>1014.73</v>
      </c>
      <c r="G25" s="23">
        <v>1893.22</v>
      </c>
      <c r="H25" s="24">
        <v>831.49</v>
      </c>
      <c r="I25" s="25">
        <f t="shared" si="0"/>
        <v>0.81941994422161557</v>
      </c>
    </row>
    <row r="26" spans="1:9" ht="47.25" outlineLevel="1" x14ac:dyDescent="0.25">
      <c r="A26" s="21" t="s">
        <v>9</v>
      </c>
      <c r="B26" s="21" t="s">
        <v>6</v>
      </c>
      <c r="C26" s="21" t="s">
        <v>20</v>
      </c>
      <c r="D26" s="21" t="s">
        <v>24</v>
      </c>
      <c r="E26" s="21" t="s">
        <v>11</v>
      </c>
      <c r="F26" s="22">
        <v>306.45</v>
      </c>
      <c r="G26" s="23">
        <v>571.75</v>
      </c>
      <c r="H26" s="24">
        <v>270</v>
      </c>
      <c r="I26" s="25">
        <f t="shared" si="0"/>
        <v>0.88105726872246704</v>
      </c>
    </row>
    <row r="27" spans="1:9" ht="94.5" outlineLevel="1" x14ac:dyDescent="0.25">
      <c r="A27" s="21" t="s">
        <v>158</v>
      </c>
      <c r="B27" s="21" t="s">
        <v>6</v>
      </c>
      <c r="C27" s="21" t="s">
        <v>20</v>
      </c>
      <c r="D27" s="21" t="s">
        <v>156</v>
      </c>
      <c r="E27" s="21" t="s">
        <v>157</v>
      </c>
      <c r="F27" s="22">
        <v>50</v>
      </c>
      <c r="G27" s="23"/>
      <c r="H27" s="24">
        <v>0</v>
      </c>
      <c r="I27" s="25">
        <f t="shared" si="0"/>
        <v>0</v>
      </c>
    </row>
    <row r="28" spans="1:9" ht="47.25" outlineLevel="1" x14ac:dyDescent="0.25">
      <c r="A28" s="21" t="s">
        <v>26</v>
      </c>
      <c r="B28" s="21" t="s">
        <v>6</v>
      </c>
      <c r="C28" s="21" t="s">
        <v>20</v>
      </c>
      <c r="D28" s="21" t="s">
        <v>25</v>
      </c>
      <c r="E28" s="21" t="s">
        <v>27</v>
      </c>
      <c r="F28" s="22">
        <v>107.5</v>
      </c>
      <c r="G28" s="23">
        <v>200</v>
      </c>
      <c r="H28" s="24">
        <v>90</v>
      </c>
      <c r="I28" s="25">
        <f t="shared" si="0"/>
        <v>0.83720930232558144</v>
      </c>
    </row>
    <row r="29" spans="1:9" ht="37.5" customHeight="1" outlineLevel="1" x14ac:dyDescent="0.25">
      <c r="A29" s="21" t="s">
        <v>29</v>
      </c>
      <c r="B29" s="21" t="s">
        <v>6</v>
      </c>
      <c r="C29" s="21" t="s">
        <v>20</v>
      </c>
      <c r="D29" s="21" t="s">
        <v>28</v>
      </c>
      <c r="E29" s="21" t="s">
        <v>19</v>
      </c>
      <c r="F29" s="31">
        <v>173</v>
      </c>
      <c r="G29" s="32">
        <v>135</v>
      </c>
      <c r="H29" s="33">
        <v>173</v>
      </c>
      <c r="I29" s="34">
        <f t="shared" si="0"/>
        <v>1</v>
      </c>
    </row>
    <row r="30" spans="1:9" ht="142.5" customHeight="1" outlineLevel="1" x14ac:dyDescent="0.25">
      <c r="A30" s="35" t="s">
        <v>31</v>
      </c>
      <c r="B30" s="21" t="s">
        <v>6</v>
      </c>
      <c r="C30" s="21" t="s">
        <v>20</v>
      </c>
      <c r="D30" s="21" t="s">
        <v>30</v>
      </c>
      <c r="E30" s="21" t="s">
        <v>10</v>
      </c>
      <c r="F30" s="22">
        <v>861.1</v>
      </c>
      <c r="G30" s="23">
        <v>2383.2600000000002</v>
      </c>
      <c r="H30" s="24">
        <v>872.8</v>
      </c>
      <c r="I30" s="25">
        <f t="shared" si="0"/>
        <v>1.0135872720938335</v>
      </c>
    </row>
    <row r="31" spans="1:9" ht="144" customHeight="1" outlineLevel="1" x14ac:dyDescent="0.25">
      <c r="A31" s="35" t="s">
        <v>31</v>
      </c>
      <c r="B31" s="21" t="s">
        <v>6</v>
      </c>
      <c r="C31" s="21" t="s">
        <v>20</v>
      </c>
      <c r="D31" s="21" t="s">
        <v>30</v>
      </c>
      <c r="E31" s="21" t="s">
        <v>11</v>
      </c>
      <c r="F31" s="22">
        <v>260</v>
      </c>
      <c r="G31" s="23">
        <v>719.75</v>
      </c>
      <c r="H31" s="24">
        <v>260.37</v>
      </c>
      <c r="I31" s="25">
        <f t="shared" si="0"/>
        <v>1.001423076923077</v>
      </c>
    </row>
    <row r="32" spans="1:9" ht="144.75" customHeight="1" outlineLevel="1" x14ac:dyDescent="0.25">
      <c r="A32" s="35" t="s">
        <v>31</v>
      </c>
      <c r="B32" s="21" t="s">
        <v>6</v>
      </c>
      <c r="C32" s="21" t="s">
        <v>20</v>
      </c>
      <c r="D32" s="21" t="s">
        <v>30</v>
      </c>
      <c r="E32" s="21" t="s">
        <v>16</v>
      </c>
      <c r="F32" s="22">
        <v>310.8</v>
      </c>
      <c r="G32" s="23"/>
      <c r="H32" s="24">
        <v>259</v>
      </c>
      <c r="I32" s="25">
        <f t="shared" si="0"/>
        <v>0.83333333333333326</v>
      </c>
    </row>
    <row r="33" spans="1:9" ht="378" outlineLevel="1" x14ac:dyDescent="0.25">
      <c r="A33" s="35" t="s">
        <v>33</v>
      </c>
      <c r="B33" s="21" t="s">
        <v>6</v>
      </c>
      <c r="C33" s="21" t="s">
        <v>20</v>
      </c>
      <c r="D33" s="21" t="s">
        <v>32</v>
      </c>
      <c r="E33" s="21" t="s">
        <v>16</v>
      </c>
      <c r="F33" s="22">
        <v>1.5</v>
      </c>
      <c r="G33" s="23">
        <v>3</v>
      </c>
      <c r="H33" s="24">
        <v>0</v>
      </c>
      <c r="I33" s="25">
        <f t="shared" si="0"/>
        <v>0</v>
      </c>
    </row>
    <row r="34" spans="1:9" ht="47.25" outlineLevel="1" x14ac:dyDescent="0.25">
      <c r="A34" s="21" t="s">
        <v>9</v>
      </c>
      <c r="B34" s="21" t="s">
        <v>6</v>
      </c>
      <c r="C34" s="21" t="s">
        <v>20</v>
      </c>
      <c r="D34" s="21" t="s">
        <v>34</v>
      </c>
      <c r="E34" s="21" t="s">
        <v>10</v>
      </c>
      <c r="F34" s="22">
        <v>1024.1600000000001</v>
      </c>
      <c r="G34" s="23">
        <v>1844.56</v>
      </c>
      <c r="H34" s="24">
        <v>897.71</v>
      </c>
      <c r="I34" s="25">
        <f t="shared" si="0"/>
        <v>0.87653296359943755</v>
      </c>
    </row>
    <row r="35" spans="1:9" ht="47.25" outlineLevel="1" x14ac:dyDescent="0.25">
      <c r="A35" s="21" t="s">
        <v>9</v>
      </c>
      <c r="B35" s="21" t="s">
        <v>6</v>
      </c>
      <c r="C35" s="21" t="s">
        <v>20</v>
      </c>
      <c r="D35" s="21" t="s">
        <v>34</v>
      </c>
      <c r="E35" s="21" t="s">
        <v>11</v>
      </c>
      <c r="F35" s="22">
        <v>309.3</v>
      </c>
      <c r="G35" s="23">
        <v>557.05999999999995</v>
      </c>
      <c r="H35" s="24">
        <v>291.89</v>
      </c>
      <c r="I35" s="25">
        <f t="shared" si="0"/>
        <v>0.94371160685418676</v>
      </c>
    </row>
    <row r="36" spans="1:9" ht="47.25" outlineLevel="1" x14ac:dyDescent="0.25">
      <c r="A36" s="1" t="s">
        <v>122</v>
      </c>
      <c r="B36" s="1" t="s">
        <v>6</v>
      </c>
      <c r="C36" s="1" t="s">
        <v>123</v>
      </c>
      <c r="D36" s="1"/>
      <c r="E36" s="1"/>
      <c r="F36" s="19">
        <f>SUM(F37:F40)</f>
        <v>1276.32</v>
      </c>
      <c r="G36" s="19">
        <f>SUM(G37:G40)</f>
        <v>2415.41</v>
      </c>
      <c r="H36" s="19">
        <f>SUM(H37:H40)</f>
        <v>1202.6299999999999</v>
      </c>
      <c r="I36" s="20">
        <f t="shared" si="0"/>
        <v>0.94226369562492163</v>
      </c>
    </row>
    <row r="37" spans="1:9" ht="47.25" outlineLevel="1" x14ac:dyDescent="0.25">
      <c r="A37" s="21" t="s">
        <v>9</v>
      </c>
      <c r="B37" s="21" t="s">
        <v>6</v>
      </c>
      <c r="C37" s="21" t="s">
        <v>171</v>
      </c>
      <c r="D37" s="21" t="s">
        <v>35</v>
      </c>
      <c r="E37" s="21" t="s">
        <v>10</v>
      </c>
      <c r="F37" s="26">
        <v>297.91000000000003</v>
      </c>
      <c r="G37" s="27">
        <v>541.54999999999995</v>
      </c>
      <c r="H37" s="28">
        <v>328.55</v>
      </c>
      <c r="I37" s="29">
        <f t="shared" si="0"/>
        <v>1.1028498539827465</v>
      </c>
    </row>
    <row r="38" spans="1:9" ht="47.25" outlineLevel="1" x14ac:dyDescent="0.25">
      <c r="A38" s="21" t="s">
        <v>9</v>
      </c>
      <c r="B38" s="21" t="s">
        <v>6</v>
      </c>
      <c r="C38" s="21" t="s">
        <v>171</v>
      </c>
      <c r="D38" s="21" t="s">
        <v>35</v>
      </c>
      <c r="E38" s="21" t="s">
        <v>11</v>
      </c>
      <c r="F38" s="26">
        <v>89.97</v>
      </c>
      <c r="G38" s="27">
        <v>163.55000000000001</v>
      </c>
      <c r="H38" s="28">
        <v>98.01</v>
      </c>
      <c r="I38" s="29">
        <f t="shared" si="0"/>
        <v>1.0893631210403469</v>
      </c>
    </row>
    <row r="39" spans="1:9" ht="47.25" outlineLevel="1" x14ac:dyDescent="0.25">
      <c r="A39" s="21" t="s">
        <v>9</v>
      </c>
      <c r="B39" s="21" t="s">
        <v>6</v>
      </c>
      <c r="C39" s="21" t="s">
        <v>171</v>
      </c>
      <c r="D39" s="21" t="s">
        <v>162</v>
      </c>
      <c r="E39" s="21" t="s">
        <v>10</v>
      </c>
      <c r="F39" s="26">
        <v>682.37</v>
      </c>
      <c r="G39" s="27">
        <v>1313.6</v>
      </c>
      <c r="H39" s="28">
        <v>585</v>
      </c>
      <c r="I39" s="29">
        <f t="shared" si="0"/>
        <v>0.85730615355305773</v>
      </c>
    </row>
    <row r="40" spans="1:9" ht="47.25" outlineLevel="1" x14ac:dyDescent="0.25">
      <c r="A40" s="21" t="s">
        <v>9</v>
      </c>
      <c r="B40" s="21" t="s">
        <v>6</v>
      </c>
      <c r="C40" s="21" t="s">
        <v>171</v>
      </c>
      <c r="D40" s="21" t="s">
        <v>162</v>
      </c>
      <c r="E40" s="21" t="s">
        <v>11</v>
      </c>
      <c r="F40" s="26">
        <v>206.07</v>
      </c>
      <c r="G40" s="27">
        <v>396.71</v>
      </c>
      <c r="H40" s="28">
        <v>191.07</v>
      </c>
      <c r="I40" s="29">
        <f t="shared" si="0"/>
        <v>0.92720920075702429</v>
      </c>
    </row>
    <row r="41" spans="1:9" outlineLevel="1" x14ac:dyDescent="0.25">
      <c r="A41" s="1" t="s">
        <v>124</v>
      </c>
      <c r="B41" s="21" t="s">
        <v>6</v>
      </c>
      <c r="C41" s="1" t="s">
        <v>125</v>
      </c>
      <c r="D41" s="1"/>
      <c r="E41" s="1"/>
      <c r="F41" s="19">
        <f>SUM(F42:F45)</f>
        <v>3674.52</v>
      </c>
      <c r="G41" s="19">
        <f>SUM(G42:G45)</f>
        <v>2884.12</v>
      </c>
      <c r="H41" s="19">
        <f>SUM(H42:H45)</f>
        <v>1464.6100000000001</v>
      </c>
      <c r="I41" s="20">
        <f t="shared" si="0"/>
        <v>0.39858539346635757</v>
      </c>
    </row>
    <row r="42" spans="1:9" ht="47.25" outlineLevel="1" x14ac:dyDescent="0.25">
      <c r="A42" s="21" t="s">
        <v>9</v>
      </c>
      <c r="B42" s="21" t="s">
        <v>6</v>
      </c>
      <c r="C42" s="21" t="s">
        <v>36</v>
      </c>
      <c r="D42" s="21" t="s">
        <v>163</v>
      </c>
      <c r="E42" s="21" t="s">
        <v>10</v>
      </c>
      <c r="F42" s="26">
        <v>1375.48</v>
      </c>
      <c r="G42" s="27">
        <v>2215.15</v>
      </c>
      <c r="H42" s="28">
        <v>1113.51</v>
      </c>
      <c r="I42" s="29">
        <f t="shared" si="0"/>
        <v>0.80954285049582686</v>
      </c>
    </row>
    <row r="43" spans="1:9" ht="47.25" outlineLevel="1" x14ac:dyDescent="0.25">
      <c r="A43" s="21" t="s">
        <v>9</v>
      </c>
      <c r="B43" s="21" t="s">
        <v>6</v>
      </c>
      <c r="C43" s="21" t="s">
        <v>36</v>
      </c>
      <c r="D43" s="21" t="s">
        <v>37</v>
      </c>
      <c r="E43" s="21" t="s">
        <v>11</v>
      </c>
      <c r="F43" s="26">
        <v>415.39</v>
      </c>
      <c r="G43" s="27">
        <v>668.97</v>
      </c>
      <c r="H43" s="28">
        <v>351.1</v>
      </c>
      <c r="I43" s="29">
        <f t="shared" si="0"/>
        <v>0.84522978405835492</v>
      </c>
    </row>
    <row r="44" spans="1:9" ht="237.75" customHeight="1" outlineLevel="1" x14ac:dyDescent="0.25">
      <c r="A44" s="21" t="s">
        <v>167</v>
      </c>
      <c r="B44" s="21" t="s">
        <v>6</v>
      </c>
      <c r="C44" s="21" t="s">
        <v>36</v>
      </c>
      <c r="D44" s="21" t="s">
        <v>164</v>
      </c>
      <c r="E44" s="21" t="s">
        <v>16</v>
      </c>
      <c r="F44" s="26">
        <v>119.65</v>
      </c>
      <c r="G44" s="27"/>
      <c r="H44" s="28">
        <v>0</v>
      </c>
      <c r="I44" s="29">
        <f t="shared" si="0"/>
        <v>0</v>
      </c>
    </row>
    <row r="45" spans="1:9" ht="31.5" outlineLevel="1" x14ac:dyDescent="0.25">
      <c r="A45" s="21" t="s">
        <v>195</v>
      </c>
      <c r="B45" s="21" t="s">
        <v>6</v>
      </c>
      <c r="C45" s="21" t="s">
        <v>186</v>
      </c>
      <c r="D45" s="21" t="s">
        <v>187</v>
      </c>
      <c r="E45" s="21" t="s">
        <v>16</v>
      </c>
      <c r="F45" s="26">
        <v>1764</v>
      </c>
      <c r="G45" s="27"/>
      <c r="H45" s="28">
        <v>0</v>
      </c>
      <c r="I45" s="29">
        <f t="shared" si="0"/>
        <v>0</v>
      </c>
    </row>
    <row r="46" spans="1:9" ht="31.5" outlineLevel="1" x14ac:dyDescent="0.25">
      <c r="A46" s="1" t="s">
        <v>126</v>
      </c>
      <c r="B46" s="1" t="s">
        <v>6</v>
      </c>
      <c r="C46" s="1" t="s">
        <v>127</v>
      </c>
      <c r="D46" s="1"/>
      <c r="E46" s="1"/>
      <c r="F46" s="19">
        <f>SUM(F47:F53)</f>
        <v>5912.39</v>
      </c>
      <c r="G46" s="19">
        <f t="shared" ref="G46:H46" si="1">SUM(G47:G53)</f>
        <v>1442.37</v>
      </c>
      <c r="H46" s="19">
        <f t="shared" si="1"/>
        <v>5849.82</v>
      </c>
      <c r="I46" s="29">
        <f t="shared" si="0"/>
        <v>0.98941713926178743</v>
      </c>
    </row>
    <row r="47" spans="1:9" ht="63" outlineLevel="1" x14ac:dyDescent="0.25">
      <c r="A47" s="21" t="s">
        <v>204</v>
      </c>
      <c r="B47" s="21" t="s">
        <v>6</v>
      </c>
      <c r="C47" s="21" t="s">
        <v>200</v>
      </c>
      <c r="D47" s="21" t="s">
        <v>201</v>
      </c>
      <c r="E47" s="21" t="s">
        <v>184</v>
      </c>
      <c r="F47" s="26">
        <v>1656.9</v>
      </c>
      <c r="G47" s="19"/>
      <c r="H47" s="26">
        <v>1656.9</v>
      </c>
      <c r="I47" s="29">
        <f t="shared" si="0"/>
        <v>1</v>
      </c>
    </row>
    <row r="48" spans="1:9" ht="63" outlineLevel="1" x14ac:dyDescent="0.25">
      <c r="A48" s="21" t="s">
        <v>204</v>
      </c>
      <c r="B48" s="21" t="s">
        <v>6</v>
      </c>
      <c r="C48" s="21" t="s">
        <v>200</v>
      </c>
      <c r="D48" s="21" t="s">
        <v>201</v>
      </c>
      <c r="E48" s="21" t="s">
        <v>19</v>
      </c>
      <c r="F48" s="26">
        <v>221.05</v>
      </c>
      <c r="G48" s="19"/>
      <c r="H48" s="26">
        <v>221.05</v>
      </c>
      <c r="I48" s="29">
        <f t="shared" si="0"/>
        <v>1</v>
      </c>
    </row>
    <row r="49" spans="1:9" ht="114" customHeight="1" outlineLevel="1" x14ac:dyDescent="0.25">
      <c r="A49" s="21" t="s">
        <v>205</v>
      </c>
      <c r="B49" s="21" t="s">
        <v>6</v>
      </c>
      <c r="C49" s="21" t="s">
        <v>202</v>
      </c>
      <c r="D49" s="21" t="s">
        <v>203</v>
      </c>
      <c r="E49" s="21" t="s">
        <v>146</v>
      </c>
      <c r="F49" s="26">
        <v>1119.3</v>
      </c>
      <c r="G49" s="19"/>
      <c r="H49" s="26">
        <v>1119.3</v>
      </c>
      <c r="I49" s="29">
        <f t="shared" si="0"/>
        <v>1</v>
      </c>
    </row>
    <row r="50" spans="1:9" ht="94.5" outlineLevel="1" x14ac:dyDescent="0.25">
      <c r="A50" s="21" t="s">
        <v>196</v>
      </c>
      <c r="B50" s="21" t="s">
        <v>6</v>
      </c>
      <c r="C50" s="21" t="s">
        <v>188</v>
      </c>
      <c r="D50" s="21" t="s">
        <v>189</v>
      </c>
      <c r="E50" s="21" t="s">
        <v>146</v>
      </c>
      <c r="F50" s="26">
        <v>1150</v>
      </c>
      <c r="G50" s="19"/>
      <c r="H50" s="26">
        <v>1065.82</v>
      </c>
      <c r="I50" s="29">
        <f t="shared" si="0"/>
        <v>0.92679999999999996</v>
      </c>
    </row>
    <row r="51" spans="1:9" ht="76.5" customHeight="1" outlineLevel="1" x14ac:dyDescent="0.25">
      <c r="A51" s="21" t="s">
        <v>173</v>
      </c>
      <c r="B51" s="21" t="s">
        <v>6</v>
      </c>
      <c r="C51" s="21" t="s">
        <v>38</v>
      </c>
      <c r="D51" s="21" t="s">
        <v>172</v>
      </c>
      <c r="E51" s="21" t="s">
        <v>16</v>
      </c>
      <c r="F51" s="26">
        <v>73.099999999999994</v>
      </c>
      <c r="G51" s="26"/>
      <c r="H51" s="26">
        <v>73.099999999999994</v>
      </c>
      <c r="I51" s="29">
        <f t="shared" si="0"/>
        <v>1</v>
      </c>
    </row>
    <row r="52" spans="1:9" ht="47.25" outlineLevel="1" x14ac:dyDescent="0.25">
      <c r="A52" s="21" t="s">
        <v>9</v>
      </c>
      <c r="B52" s="21" t="s">
        <v>6</v>
      </c>
      <c r="C52" s="21" t="s">
        <v>38</v>
      </c>
      <c r="D52" s="21" t="s">
        <v>39</v>
      </c>
      <c r="E52" s="21" t="s">
        <v>10</v>
      </c>
      <c r="F52" s="26">
        <v>1299.57</v>
      </c>
      <c r="G52" s="27">
        <v>1107.81</v>
      </c>
      <c r="H52" s="28">
        <v>1334.16</v>
      </c>
      <c r="I52" s="29">
        <f t="shared" si="0"/>
        <v>1.0266164962256747</v>
      </c>
    </row>
    <row r="53" spans="1:9" ht="47.25" outlineLevel="1" x14ac:dyDescent="0.25">
      <c r="A53" s="21" t="s">
        <v>9</v>
      </c>
      <c r="B53" s="21" t="s">
        <v>6</v>
      </c>
      <c r="C53" s="21" t="s">
        <v>38</v>
      </c>
      <c r="D53" s="21" t="s">
        <v>39</v>
      </c>
      <c r="E53" s="21" t="s">
        <v>11</v>
      </c>
      <c r="F53" s="26">
        <v>392.47</v>
      </c>
      <c r="G53" s="27">
        <v>334.56</v>
      </c>
      <c r="H53" s="28">
        <v>379.49</v>
      </c>
      <c r="I53" s="29">
        <f t="shared" si="0"/>
        <v>0.96692740846434122</v>
      </c>
    </row>
    <row r="54" spans="1:9" outlineLevel="1" x14ac:dyDescent="0.25">
      <c r="A54" s="1" t="s">
        <v>128</v>
      </c>
      <c r="B54" s="1" t="s">
        <v>6</v>
      </c>
      <c r="C54" s="1" t="s">
        <v>129</v>
      </c>
      <c r="D54" s="1"/>
      <c r="E54" s="1"/>
      <c r="F54" s="19">
        <f>SUM(F55:F57)</f>
        <v>200</v>
      </c>
      <c r="G54" s="19">
        <f t="shared" ref="G54:H54" si="2">SUM(G55:G57)</f>
        <v>2185.67</v>
      </c>
      <c r="H54" s="19">
        <f t="shared" si="2"/>
        <v>0</v>
      </c>
      <c r="I54" s="20">
        <f t="shared" si="0"/>
        <v>0</v>
      </c>
    </row>
    <row r="55" spans="1:9" ht="69.75" customHeight="1" outlineLevel="1" x14ac:dyDescent="0.25">
      <c r="A55" s="21" t="s">
        <v>84</v>
      </c>
      <c r="B55" s="21" t="s">
        <v>6</v>
      </c>
      <c r="C55" s="21" t="s">
        <v>45</v>
      </c>
      <c r="D55" s="21" t="s">
        <v>83</v>
      </c>
      <c r="E55" s="21" t="s">
        <v>16</v>
      </c>
      <c r="F55" s="26">
        <v>75</v>
      </c>
      <c r="G55" s="27">
        <v>2185.67</v>
      </c>
      <c r="H55" s="28">
        <v>0</v>
      </c>
      <c r="I55" s="29">
        <f t="shared" si="0"/>
        <v>0</v>
      </c>
    </row>
    <row r="56" spans="1:9" outlineLevel="1" x14ac:dyDescent="0.25">
      <c r="A56" s="21" t="s">
        <v>197</v>
      </c>
      <c r="B56" s="21" t="s">
        <v>6</v>
      </c>
      <c r="C56" s="21" t="s">
        <v>45</v>
      </c>
      <c r="D56" s="21" t="s">
        <v>165</v>
      </c>
      <c r="E56" s="21" t="s">
        <v>16</v>
      </c>
      <c r="F56" s="26">
        <v>100</v>
      </c>
      <c r="G56" s="27"/>
      <c r="H56" s="28">
        <v>0</v>
      </c>
      <c r="I56" s="29">
        <f t="shared" si="0"/>
        <v>0</v>
      </c>
    </row>
    <row r="57" spans="1:9" ht="47.25" outlineLevel="1" x14ac:dyDescent="0.25">
      <c r="A57" s="21" t="s">
        <v>86</v>
      </c>
      <c r="B57" s="21" t="s">
        <v>6</v>
      </c>
      <c r="C57" s="21" t="s">
        <v>45</v>
      </c>
      <c r="D57" s="21" t="s">
        <v>85</v>
      </c>
      <c r="E57" s="21" t="s">
        <v>16</v>
      </c>
      <c r="F57" s="26">
        <v>25</v>
      </c>
      <c r="G57" s="27"/>
      <c r="H57" s="28">
        <v>0</v>
      </c>
      <c r="I57" s="29">
        <f t="shared" si="0"/>
        <v>0</v>
      </c>
    </row>
    <row r="58" spans="1:9" outlineLevel="1" x14ac:dyDescent="0.25">
      <c r="A58" s="1" t="s">
        <v>130</v>
      </c>
      <c r="B58" s="1" t="s">
        <v>6</v>
      </c>
      <c r="C58" s="1" t="s">
        <v>131</v>
      </c>
      <c r="D58" s="1"/>
      <c r="E58" s="1"/>
      <c r="F58" s="19">
        <f>SUM(F59:F60)</f>
        <v>387.88</v>
      </c>
      <c r="G58" s="19">
        <f>SUM(G59:G60)</f>
        <v>602.84</v>
      </c>
      <c r="H58" s="19">
        <f>SUM(H59:H60)</f>
        <v>265.43</v>
      </c>
      <c r="I58" s="20">
        <f t="shared" si="0"/>
        <v>0.68430958028256161</v>
      </c>
    </row>
    <row r="59" spans="1:9" ht="47.25" outlineLevel="1" x14ac:dyDescent="0.25">
      <c r="A59" s="21" t="s">
        <v>9</v>
      </c>
      <c r="B59" s="21" t="s">
        <v>6</v>
      </c>
      <c r="C59" s="21" t="s">
        <v>47</v>
      </c>
      <c r="D59" s="21" t="s">
        <v>48</v>
      </c>
      <c r="E59" s="21" t="s">
        <v>10</v>
      </c>
      <c r="F59" s="26">
        <v>297.91000000000003</v>
      </c>
      <c r="G59" s="27">
        <v>463.01</v>
      </c>
      <c r="H59" s="28">
        <v>198.88</v>
      </c>
      <c r="I59" s="29">
        <f t="shared" si="0"/>
        <v>0.6675841697156859</v>
      </c>
    </row>
    <row r="60" spans="1:9" ht="47.25" outlineLevel="1" x14ac:dyDescent="0.25">
      <c r="A60" s="21" t="s">
        <v>9</v>
      </c>
      <c r="B60" s="21" t="s">
        <v>6</v>
      </c>
      <c r="C60" s="21" t="s">
        <v>47</v>
      </c>
      <c r="D60" s="21" t="s">
        <v>48</v>
      </c>
      <c r="E60" s="21" t="s">
        <v>11</v>
      </c>
      <c r="F60" s="26">
        <v>89.97</v>
      </c>
      <c r="G60" s="27">
        <v>139.83000000000001</v>
      </c>
      <c r="H60" s="28">
        <v>66.55</v>
      </c>
      <c r="I60" s="29">
        <f t="shared" si="0"/>
        <v>0.73969100811381572</v>
      </c>
    </row>
    <row r="61" spans="1:9" outlineLevel="1" x14ac:dyDescent="0.25">
      <c r="A61" s="1" t="s">
        <v>132</v>
      </c>
      <c r="B61" s="1" t="s">
        <v>6</v>
      </c>
      <c r="C61" s="1" t="s">
        <v>144</v>
      </c>
      <c r="D61" s="1"/>
      <c r="E61" s="1"/>
      <c r="F61" s="19">
        <f>F62+F63+F64</f>
        <v>2931.55</v>
      </c>
      <c r="G61" s="19">
        <f t="shared" ref="G61:H61" si="3">G62+G63+G64</f>
        <v>3339.64</v>
      </c>
      <c r="H61" s="19">
        <f t="shared" si="3"/>
        <v>2393.14</v>
      </c>
      <c r="I61" s="29">
        <f t="shared" si="0"/>
        <v>0.81633947911514382</v>
      </c>
    </row>
    <row r="62" spans="1:9" ht="47.25" outlineLevel="1" x14ac:dyDescent="0.25">
      <c r="A62" s="21" t="s">
        <v>51</v>
      </c>
      <c r="B62" s="21" t="s">
        <v>6</v>
      </c>
      <c r="C62" s="21" t="s">
        <v>49</v>
      </c>
      <c r="D62" s="21" t="s">
        <v>50</v>
      </c>
      <c r="E62" s="21" t="s">
        <v>52</v>
      </c>
      <c r="F62" s="26">
        <v>2416</v>
      </c>
      <c r="G62" s="27">
        <v>2511.54</v>
      </c>
      <c r="H62" s="28">
        <v>2001.6</v>
      </c>
      <c r="I62" s="29">
        <f t="shared" si="0"/>
        <v>0.8284768211920529</v>
      </c>
    </row>
    <row r="63" spans="1:9" ht="47.25" outlineLevel="1" x14ac:dyDescent="0.25">
      <c r="A63" s="21" t="s">
        <v>55</v>
      </c>
      <c r="B63" s="21" t="s">
        <v>6</v>
      </c>
      <c r="C63" s="21" t="s">
        <v>53</v>
      </c>
      <c r="D63" s="21" t="s">
        <v>54</v>
      </c>
      <c r="E63" s="21" t="s">
        <v>10</v>
      </c>
      <c r="F63" s="26">
        <v>395.97</v>
      </c>
      <c r="G63" s="27">
        <v>636.02</v>
      </c>
      <c r="H63" s="28">
        <v>301.95999999999998</v>
      </c>
      <c r="I63" s="29">
        <f t="shared" si="0"/>
        <v>0.76258302396646205</v>
      </c>
    </row>
    <row r="64" spans="1:9" ht="47.25" outlineLevel="1" x14ac:dyDescent="0.25">
      <c r="A64" s="21" t="s">
        <v>55</v>
      </c>
      <c r="B64" s="21" t="s">
        <v>6</v>
      </c>
      <c r="C64" s="21" t="s">
        <v>53</v>
      </c>
      <c r="D64" s="21" t="s">
        <v>54</v>
      </c>
      <c r="E64" s="21" t="s">
        <v>11</v>
      </c>
      <c r="F64" s="26">
        <v>119.58</v>
      </c>
      <c r="G64" s="27">
        <v>192.08</v>
      </c>
      <c r="H64" s="28">
        <v>89.58</v>
      </c>
      <c r="I64" s="29">
        <f t="shared" si="0"/>
        <v>0.74912192674360256</v>
      </c>
    </row>
    <row r="65" spans="1:9" x14ac:dyDescent="0.25">
      <c r="A65" s="1" t="s">
        <v>135</v>
      </c>
      <c r="B65" s="1" t="s">
        <v>64</v>
      </c>
      <c r="C65" s="1"/>
      <c r="D65" s="1"/>
      <c r="E65" s="1"/>
      <c r="F65" s="16">
        <f>F66</f>
        <v>1513.6550000000002</v>
      </c>
      <c r="G65" s="16">
        <f t="shared" ref="G65:H65" si="4">G66</f>
        <v>1628.2499999999998</v>
      </c>
      <c r="H65" s="16">
        <f t="shared" si="4"/>
        <v>1289.3399999999999</v>
      </c>
      <c r="I65" s="17">
        <f t="shared" si="0"/>
        <v>0.85180572851805714</v>
      </c>
    </row>
    <row r="66" spans="1:9" x14ac:dyDescent="0.25">
      <c r="A66" s="1" t="s">
        <v>120</v>
      </c>
      <c r="B66" s="1" t="s">
        <v>64</v>
      </c>
      <c r="C66" s="1" t="s">
        <v>117</v>
      </c>
      <c r="D66" s="1"/>
      <c r="E66" s="1"/>
      <c r="F66" s="19">
        <f>F67+F68+F69+F70</f>
        <v>1513.6550000000002</v>
      </c>
      <c r="G66" s="19">
        <f t="shared" ref="G66:H66" si="5">G67+G68+G69+G70</f>
        <v>1628.2499999999998</v>
      </c>
      <c r="H66" s="19">
        <f t="shared" si="5"/>
        <v>1289.3399999999999</v>
      </c>
      <c r="I66" s="20">
        <f t="shared" ref="I66" si="6">H66/F66</f>
        <v>0.85180572851805714</v>
      </c>
    </row>
    <row r="67" spans="1:9" ht="47.25" outlineLevel="1" x14ac:dyDescent="0.25">
      <c r="A67" s="21" t="s">
        <v>9</v>
      </c>
      <c r="B67" s="21" t="s">
        <v>64</v>
      </c>
      <c r="C67" s="21" t="s">
        <v>65</v>
      </c>
      <c r="D67" s="21" t="s">
        <v>66</v>
      </c>
      <c r="E67" s="21" t="s">
        <v>10</v>
      </c>
      <c r="F67" s="26">
        <v>1080.42</v>
      </c>
      <c r="G67" s="27">
        <v>1126.0899999999999</v>
      </c>
      <c r="H67" s="28">
        <v>969.44</v>
      </c>
      <c r="I67" s="29">
        <f t="shared" si="0"/>
        <v>0.89728068714018616</v>
      </c>
    </row>
    <row r="68" spans="1:9" ht="47.25" outlineLevel="1" x14ac:dyDescent="0.25">
      <c r="A68" s="21" t="s">
        <v>9</v>
      </c>
      <c r="B68" s="21" t="s">
        <v>64</v>
      </c>
      <c r="C68" s="21" t="s">
        <v>65</v>
      </c>
      <c r="D68" s="21" t="s">
        <v>66</v>
      </c>
      <c r="E68" s="21" t="s">
        <v>15</v>
      </c>
      <c r="F68" s="26">
        <v>16.2</v>
      </c>
      <c r="G68" s="27">
        <v>28.8</v>
      </c>
      <c r="H68" s="28">
        <v>16.2</v>
      </c>
      <c r="I68" s="29">
        <f t="shared" si="0"/>
        <v>1</v>
      </c>
    </row>
    <row r="69" spans="1:9" ht="47.25" outlineLevel="1" x14ac:dyDescent="0.25">
      <c r="A69" s="21" t="s">
        <v>9</v>
      </c>
      <c r="B69" s="21" t="s">
        <v>64</v>
      </c>
      <c r="C69" s="21" t="s">
        <v>65</v>
      </c>
      <c r="D69" s="21" t="s">
        <v>66</v>
      </c>
      <c r="E69" s="21" t="s">
        <v>11</v>
      </c>
      <c r="F69" s="26">
        <v>326.28500000000003</v>
      </c>
      <c r="G69" s="27">
        <v>340.08</v>
      </c>
      <c r="H69" s="28">
        <v>285.58</v>
      </c>
      <c r="I69" s="29">
        <f t="shared" si="0"/>
        <v>0.875247099927977</v>
      </c>
    </row>
    <row r="70" spans="1:9" ht="47.25" outlineLevel="1" x14ac:dyDescent="0.25">
      <c r="A70" s="21" t="s">
        <v>9</v>
      </c>
      <c r="B70" s="21" t="s">
        <v>64</v>
      </c>
      <c r="C70" s="21" t="s">
        <v>65</v>
      </c>
      <c r="D70" s="21" t="s">
        <v>66</v>
      </c>
      <c r="E70" s="21" t="s">
        <v>16</v>
      </c>
      <c r="F70" s="26">
        <v>90.75</v>
      </c>
      <c r="G70" s="27">
        <v>133.28</v>
      </c>
      <c r="H70" s="28">
        <v>18.12</v>
      </c>
      <c r="I70" s="29">
        <f t="shared" si="0"/>
        <v>0.1996694214876033</v>
      </c>
    </row>
    <row r="71" spans="1:9" ht="24.75" customHeight="1" outlineLevel="1" x14ac:dyDescent="0.25">
      <c r="A71" s="1" t="s">
        <v>151</v>
      </c>
      <c r="B71" s="1" t="s">
        <v>150</v>
      </c>
      <c r="C71" s="1" t="s">
        <v>117</v>
      </c>
      <c r="D71" s="1"/>
      <c r="E71" s="1"/>
      <c r="F71" s="19">
        <f>F72+F73+F74+F75+F76+F77</f>
        <v>1383.335</v>
      </c>
      <c r="G71" s="19">
        <f t="shared" ref="G71:H71" si="7">G72+G73+G74+G75+G76+G77</f>
        <v>0</v>
      </c>
      <c r="H71" s="19">
        <f t="shared" si="7"/>
        <v>1391.05</v>
      </c>
      <c r="I71" s="20">
        <f t="shared" ref="I71:I158" si="8">H71/F71</f>
        <v>1.0055771017143351</v>
      </c>
    </row>
    <row r="72" spans="1:9" ht="47.25" outlineLevel="1" x14ac:dyDescent="0.25">
      <c r="A72" s="21" t="s">
        <v>9</v>
      </c>
      <c r="B72" s="21" t="s">
        <v>150</v>
      </c>
      <c r="C72" s="21" t="s">
        <v>7</v>
      </c>
      <c r="D72" s="21" t="s">
        <v>149</v>
      </c>
      <c r="E72" s="21" t="s">
        <v>10</v>
      </c>
      <c r="F72" s="36">
        <v>480.66</v>
      </c>
      <c r="G72" s="37"/>
      <c r="H72" s="38">
        <v>499.94</v>
      </c>
      <c r="I72" s="39">
        <f t="shared" si="8"/>
        <v>1.0401115133358299</v>
      </c>
    </row>
    <row r="73" spans="1:9" ht="47.25" outlineLevel="1" x14ac:dyDescent="0.25">
      <c r="A73" s="21" t="s">
        <v>9</v>
      </c>
      <c r="B73" s="21" t="s">
        <v>150</v>
      </c>
      <c r="C73" s="21" t="s">
        <v>7</v>
      </c>
      <c r="D73" s="21" t="s">
        <v>149</v>
      </c>
      <c r="E73" s="21" t="s">
        <v>11</v>
      </c>
      <c r="F73" s="36">
        <v>145.16</v>
      </c>
      <c r="G73" s="37"/>
      <c r="H73" s="38">
        <v>149.86000000000001</v>
      </c>
      <c r="I73" s="39">
        <f t="shared" si="8"/>
        <v>1.0323780655828052</v>
      </c>
    </row>
    <row r="74" spans="1:9" ht="47.25" outlineLevel="1" x14ac:dyDescent="0.25">
      <c r="A74" s="21" t="s">
        <v>9</v>
      </c>
      <c r="B74" s="21" t="s">
        <v>150</v>
      </c>
      <c r="C74" s="21" t="s">
        <v>7</v>
      </c>
      <c r="D74" s="21" t="s">
        <v>8</v>
      </c>
      <c r="E74" s="21" t="s">
        <v>10</v>
      </c>
      <c r="F74" s="36">
        <v>443.63499999999999</v>
      </c>
      <c r="G74" s="37"/>
      <c r="H74" s="38">
        <v>385.45</v>
      </c>
      <c r="I74" s="39">
        <f t="shared" si="8"/>
        <v>0.86884488374451974</v>
      </c>
    </row>
    <row r="75" spans="1:9" ht="47.25" outlineLevel="1" x14ac:dyDescent="0.25">
      <c r="A75" s="21" t="s">
        <v>9</v>
      </c>
      <c r="B75" s="21" t="s">
        <v>150</v>
      </c>
      <c r="C75" s="21" t="s">
        <v>7</v>
      </c>
      <c r="D75" s="21" t="s">
        <v>8</v>
      </c>
      <c r="E75" s="21" t="s">
        <v>15</v>
      </c>
      <c r="F75" s="36">
        <v>9</v>
      </c>
      <c r="G75" s="37"/>
      <c r="H75" s="38">
        <v>7.79</v>
      </c>
      <c r="I75" s="39">
        <f t="shared" si="8"/>
        <v>0.86555555555555552</v>
      </c>
    </row>
    <row r="76" spans="1:9" ht="47.25" outlineLevel="1" x14ac:dyDescent="0.25">
      <c r="A76" s="21" t="s">
        <v>9</v>
      </c>
      <c r="B76" s="21" t="s">
        <v>150</v>
      </c>
      <c r="C76" s="21" t="s">
        <v>7</v>
      </c>
      <c r="D76" s="21" t="s">
        <v>8</v>
      </c>
      <c r="E76" s="21" t="s">
        <v>11</v>
      </c>
      <c r="F76" s="36">
        <v>133.97999999999999</v>
      </c>
      <c r="G76" s="37"/>
      <c r="H76" s="38">
        <v>124.94</v>
      </c>
      <c r="I76" s="39">
        <f t="shared" si="8"/>
        <v>0.93252724287207056</v>
      </c>
    </row>
    <row r="77" spans="1:9" ht="47.25" outlineLevel="1" x14ac:dyDescent="0.25">
      <c r="A77" s="21" t="s">
        <v>9</v>
      </c>
      <c r="B77" s="21" t="s">
        <v>150</v>
      </c>
      <c r="C77" s="21" t="s">
        <v>7</v>
      </c>
      <c r="D77" s="21" t="s">
        <v>8</v>
      </c>
      <c r="E77" s="21" t="s">
        <v>16</v>
      </c>
      <c r="F77" s="36">
        <v>170.9</v>
      </c>
      <c r="G77" s="37"/>
      <c r="H77" s="38">
        <v>223.07</v>
      </c>
      <c r="I77" s="39">
        <f t="shared" si="8"/>
        <v>1.3052662375658279</v>
      </c>
    </row>
    <row r="78" spans="1:9" x14ac:dyDescent="0.25">
      <c r="A78" s="1" t="s">
        <v>136</v>
      </c>
      <c r="B78" s="1" t="s">
        <v>67</v>
      </c>
      <c r="C78" s="1"/>
      <c r="D78" s="1"/>
      <c r="E78" s="1"/>
      <c r="F78" s="16">
        <f>F79+F87+F98</f>
        <v>19998.11</v>
      </c>
      <c r="G78" s="16">
        <f>G79+G87+G98</f>
        <v>19223.280000000002</v>
      </c>
      <c r="H78" s="16">
        <f>H79+H87+H98</f>
        <v>20008.919999999998</v>
      </c>
      <c r="I78" s="17">
        <f t="shared" si="8"/>
        <v>1.0005405510820771</v>
      </c>
    </row>
    <row r="79" spans="1:9" ht="31.5" x14ac:dyDescent="0.25">
      <c r="A79" s="1" t="s">
        <v>137</v>
      </c>
      <c r="B79" s="1" t="s">
        <v>67</v>
      </c>
      <c r="C79" s="1" t="s">
        <v>40</v>
      </c>
      <c r="D79" s="1"/>
      <c r="E79" s="1"/>
      <c r="F79" s="19">
        <f>SUM(F80:F86)</f>
        <v>6325.0599999999995</v>
      </c>
      <c r="G79" s="19">
        <f t="shared" ref="G79:H79" si="9">SUM(G80:G86)</f>
        <v>0</v>
      </c>
      <c r="H79" s="19">
        <f t="shared" si="9"/>
        <v>7717.22</v>
      </c>
      <c r="I79" s="20">
        <f t="shared" si="8"/>
        <v>1.220102259899511</v>
      </c>
    </row>
    <row r="80" spans="1:9" ht="47.25" outlineLevel="1" x14ac:dyDescent="0.25">
      <c r="A80" s="21" t="s">
        <v>42</v>
      </c>
      <c r="B80" s="21" t="s">
        <v>67</v>
      </c>
      <c r="C80" s="21" t="s">
        <v>40</v>
      </c>
      <c r="D80" s="21" t="s">
        <v>41</v>
      </c>
      <c r="E80" s="21" t="s">
        <v>43</v>
      </c>
      <c r="F80" s="26">
        <v>4444.7449999999999</v>
      </c>
      <c r="G80" s="27"/>
      <c r="H80" s="28">
        <v>5715.15</v>
      </c>
      <c r="I80" s="29">
        <f t="shared" si="8"/>
        <v>1.285821796301025</v>
      </c>
    </row>
    <row r="81" spans="1:9" ht="47.25" outlineLevel="1" x14ac:dyDescent="0.25">
      <c r="A81" s="21" t="s">
        <v>42</v>
      </c>
      <c r="B81" s="21" t="s">
        <v>67</v>
      </c>
      <c r="C81" s="21" t="s">
        <v>40</v>
      </c>
      <c r="D81" s="21" t="s">
        <v>41</v>
      </c>
      <c r="E81" s="21" t="s">
        <v>44</v>
      </c>
      <c r="F81" s="26">
        <v>1342.3150000000001</v>
      </c>
      <c r="G81" s="27"/>
      <c r="H81" s="28">
        <v>1725.97</v>
      </c>
      <c r="I81" s="29">
        <f t="shared" si="8"/>
        <v>1.2858159224921124</v>
      </c>
    </row>
    <row r="82" spans="1:9" ht="47.25" outlineLevel="1" x14ac:dyDescent="0.25">
      <c r="A82" s="21" t="s">
        <v>42</v>
      </c>
      <c r="B82" s="21" t="s">
        <v>67</v>
      </c>
      <c r="C82" s="21" t="s">
        <v>40</v>
      </c>
      <c r="D82" s="21" t="s">
        <v>41</v>
      </c>
      <c r="E82" s="21" t="s">
        <v>16</v>
      </c>
      <c r="F82" s="26">
        <v>450</v>
      </c>
      <c r="G82" s="27"/>
      <c r="H82" s="28">
        <v>186.27</v>
      </c>
      <c r="I82" s="29">
        <f t="shared" si="8"/>
        <v>0.41393333333333338</v>
      </c>
    </row>
    <row r="83" spans="1:9" outlineLevel="1" x14ac:dyDescent="0.25">
      <c r="A83" s="21" t="s">
        <v>182</v>
      </c>
      <c r="B83" s="21" t="s">
        <v>67</v>
      </c>
      <c r="C83" s="21" t="s">
        <v>40</v>
      </c>
      <c r="D83" s="21" t="s">
        <v>41</v>
      </c>
      <c r="E83" s="21" t="s">
        <v>169</v>
      </c>
      <c r="F83" s="26">
        <v>60</v>
      </c>
      <c r="G83" s="27"/>
      <c r="H83" s="28">
        <v>81.55</v>
      </c>
      <c r="I83" s="29">
        <f t="shared" si="8"/>
        <v>1.3591666666666666</v>
      </c>
    </row>
    <row r="84" spans="1:9" ht="47.25" outlineLevel="1" x14ac:dyDescent="0.25">
      <c r="A84" s="21" t="s">
        <v>42</v>
      </c>
      <c r="B84" s="21" t="s">
        <v>67</v>
      </c>
      <c r="C84" s="21" t="s">
        <v>40</v>
      </c>
      <c r="D84" s="21" t="s">
        <v>41</v>
      </c>
      <c r="E84" s="21" t="s">
        <v>17</v>
      </c>
      <c r="F84" s="26">
        <v>2</v>
      </c>
      <c r="G84" s="27"/>
      <c r="H84" s="28">
        <v>0</v>
      </c>
      <c r="I84" s="29">
        <f t="shared" si="8"/>
        <v>0</v>
      </c>
    </row>
    <row r="85" spans="1:9" ht="85.5" customHeight="1" outlineLevel="1" x14ac:dyDescent="0.25">
      <c r="A85" s="21" t="s">
        <v>46</v>
      </c>
      <c r="B85" s="21" t="s">
        <v>67</v>
      </c>
      <c r="C85" s="21" t="s">
        <v>45</v>
      </c>
      <c r="D85" s="21" t="s">
        <v>165</v>
      </c>
      <c r="E85" s="21" t="s">
        <v>16</v>
      </c>
      <c r="F85" s="26">
        <v>11</v>
      </c>
      <c r="G85" s="27"/>
      <c r="H85" s="28">
        <v>8.2799999999999994</v>
      </c>
      <c r="I85" s="29">
        <f t="shared" si="8"/>
        <v>0.75272727272727269</v>
      </c>
    </row>
    <row r="86" spans="1:9" ht="47.25" outlineLevel="1" x14ac:dyDescent="0.25">
      <c r="A86" s="21" t="s">
        <v>86</v>
      </c>
      <c r="B86" s="21" t="s">
        <v>67</v>
      </c>
      <c r="C86" s="21" t="s">
        <v>45</v>
      </c>
      <c r="D86" s="21" t="s">
        <v>85</v>
      </c>
      <c r="E86" s="21" t="s">
        <v>16</v>
      </c>
      <c r="F86" s="26">
        <v>15</v>
      </c>
      <c r="G86" s="27"/>
      <c r="H86" s="28">
        <v>0</v>
      </c>
      <c r="I86" s="29">
        <f t="shared" si="8"/>
        <v>0</v>
      </c>
    </row>
    <row r="87" spans="1:9" outlineLevel="1" x14ac:dyDescent="0.25">
      <c r="A87" s="1" t="s">
        <v>136</v>
      </c>
      <c r="B87" s="1" t="s">
        <v>67</v>
      </c>
      <c r="C87" s="1" t="s">
        <v>131</v>
      </c>
      <c r="D87" s="1"/>
      <c r="E87" s="1"/>
      <c r="F87" s="19">
        <f>SUM(F88:F97)</f>
        <v>9836.9100000000017</v>
      </c>
      <c r="G87" s="19">
        <f>SUM(G88:G97)</f>
        <v>14238.130000000001</v>
      </c>
      <c r="H87" s="19">
        <f>SUM(H88:H97)</f>
        <v>9579.1</v>
      </c>
      <c r="I87" s="20">
        <f t="shared" si="8"/>
        <v>0.97379156666066868</v>
      </c>
    </row>
    <row r="88" spans="1:9" ht="47.25" outlineLevel="1" x14ac:dyDescent="0.25">
      <c r="A88" s="21" t="s">
        <v>42</v>
      </c>
      <c r="B88" s="21" t="s">
        <v>67</v>
      </c>
      <c r="C88" s="21" t="s">
        <v>68</v>
      </c>
      <c r="D88" s="21" t="s">
        <v>69</v>
      </c>
      <c r="E88" s="21" t="s">
        <v>43</v>
      </c>
      <c r="F88" s="26">
        <v>3150.9749999999999</v>
      </c>
      <c r="G88" s="27">
        <v>4458.47</v>
      </c>
      <c r="H88" s="28">
        <v>3464.71</v>
      </c>
      <c r="I88" s="29">
        <f t="shared" si="8"/>
        <v>1.0995675941573639</v>
      </c>
    </row>
    <row r="89" spans="1:9" ht="47.25" outlineLevel="1" x14ac:dyDescent="0.25">
      <c r="A89" s="21" t="s">
        <v>42</v>
      </c>
      <c r="B89" s="21" t="s">
        <v>67</v>
      </c>
      <c r="C89" s="21" t="s">
        <v>68</v>
      </c>
      <c r="D89" s="21" t="s">
        <v>69</v>
      </c>
      <c r="E89" s="21" t="s">
        <v>44</v>
      </c>
      <c r="F89" s="26">
        <v>951.59500000000003</v>
      </c>
      <c r="G89" s="27">
        <v>1346.46</v>
      </c>
      <c r="H89" s="28">
        <v>1046.3399999999999</v>
      </c>
      <c r="I89" s="29">
        <f t="shared" si="8"/>
        <v>1.0995644155339193</v>
      </c>
    </row>
    <row r="90" spans="1:9" ht="47.25" outlineLevel="1" x14ac:dyDescent="0.25">
      <c r="A90" s="21" t="s">
        <v>42</v>
      </c>
      <c r="B90" s="21" t="s">
        <v>67</v>
      </c>
      <c r="C90" s="21" t="s">
        <v>68</v>
      </c>
      <c r="D90" s="21" t="s">
        <v>69</v>
      </c>
      <c r="E90" s="21" t="s">
        <v>16</v>
      </c>
      <c r="F90" s="26">
        <v>326.84500000000003</v>
      </c>
      <c r="G90" s="27">
        <v>390.47</v>
      </c>
      <c r="H90" s="28">
        <v>259.33999999999997</v>
      </c>
      <c r="I90" s="29">
        <f t="shared" si="8"/>
        <v>0.79346479217977928</v>
      </c>
    </row>
    <row r="91" spans="1:9" ht="47.25" outlineLevel="1" x14ac:dyDescent="0.25">
      <c r="A91" s="21" t="s">
        <v>42</v>
      </c>
      <c r="B91" s="21" t="s">
        <v>67</v>
      </c>
      <c r="C91" s="21" t="s">
        <v>68</v>
      </c>
      <c r="D91" s="21" t="s">
        <v>69</v>
      </c>
      <c r="E91" s="21" t="s">
        <v>17</v>
      </c>
      <c r="F91" s="26">
        <v>2.5</v>
      </c>
      <c r="G91" s="27">
        <v>70</v>
      </c>
      <c r="H91" s="28">
        <v>0</v>
      </c>
      <c r="I91" s="29">
        <f t="shared" si="8"/>
        <v>0</v>
      </c>
    </row>
    <row r="92" spans="1:9" ht="24.75" customHeight="1" outlineLevel="1" x14ac:dyDescent="0.25">
      <c r="A92" s="21" t="s">
        <v>191</v>
      </c>
      <c r="B92" s="21" t="s">
        <v>67</v>
      </c>
      <c r="C92" s="21" t="s">
        <v>68</v>
      </c>
      <c r="D92" s="21" t="s">
        <v>190</v>
      </c>
      <c r="E92" s="21" t="s">
        <v>16</v>
      </c>
      <c r="F92" s="26">
        <v>315.7</v>
      </c>
      <c r="G92" s="27"/>
      <c r="H92" s="28">
        <v>315.72000000000003</v>
      </c>
      <c r="I92" s="29">
        <f t="shared" si="8"/>
        <v>1.0000633512828636</v>
      </c>
    </row>
    <row r="93" spans="1:9" ht="47.25" outlineLevel="1" x14ac:dyDescent="0.25">
      <c r="A93" s="21" t="s">
        <v>9</v>
      </c>
      <c r="B93" s="21" t="s">
        <v>67</v>
      </c>
      <c r="C93" s="21" t="s">
        <v>47</v>
      </c>
      <c r="D93" s="21" t="s">
        <v>48</v>
      </c>
      <c r="E93" s="21" t="s">
        <v>10</v>
      </c>
      <c r="F93" s="26">
        <v>3236.44</v>
      </c>
      <c r="G93" s="27">
        <v>5409.93</v>
      </c>
      <c r="H93" s="28">
        <v>2888.62</v>
      </c>
      <c r="I93" s="29">
        <f t="shared" si="8"/>
        <v>0.89253006389736866</v>
      </c>
    </row>
    <row r="94" spans="1:9" ht="47.25" outlineLevel="1" x14ac:dyDescent="0.25">
      <c r="A94" s="21" t="s">
        <v>9</v>
      </c>
      <c r="B94" s="21" t="s">
        <v>67</v>
      </c>
      <c r="C94" s="21" t="s">
        <v>47</v>
      </c>
      <c r="D94" s="21" t="s">
        <v>48</v>
      </c>
      <c r="E94" s="21" t="s">
        <v>15</v>
      </c>
      <c r="F94" s="26">
        <v>25</v>
      </c>
      <c r="G94" s="27"/>
      <c r="H94" s="28">
        <v>0</v>
      </c>
      <c r="I94" s="29">
        <f t="shared" si="8"/>
        <v>0</v>
      </c>
    </row>
    <row r="95" spans="1:9" ht="47.25" outlineLevel="1" x14ac:dyDescent="0.25">
      <c r="A95" s="21" t="s">
        <v>9</v>
      </c>
      <c r="B95" s="21" t="s">
        <v>67</v>
      </c>
      <c r="C95" s="21" t="s">
        <v>47</v>
      </c>
      <c r="D95" s="21" t="s">
        <v>48</v>
      </c>
      <c r="E95" s="21" t="s">
        <v>11</v>
      </c>
      <c r="F95" s="26">
        <v>977.40499999999997</v>
      </c>
      <c r="G95" s="27">
        <v>1633.8</v>
      </c>
      <c r="H95" s="28">
        <v>979.88</v>
      </c>
      <c r="I95" s="29">
        <f t="shared" si="8"/>
        <v>1.0025322154071239</v>
      </c>
    </row>
    <row r="96" spans="1:9" ht="47.25" outlineLevel="1" x14ac:dyDescent="0.25">
      <c r="A96" s="21" t="s">
        <v>9</v>
      </c>
      <c r="B96" s="21" t="s">
        <v>67</v>
      </c>
      <c r="C96" s="21" t="s">
        <v>47</v>
      </c>
      <c r="D96" s="21" t="s">
        <v>48</v>
      </c>
      <c r="E96" s="21" t="s">
        <v>16</v>
      </c>
      <c r="F96" s="26">
        <v>847.95</v>
      </c>
      <c r="G96" s="27">
        <v>929</v>
      </c>
      <c r="H96" s="28">
        <v>620.36</v>
      </c>
      <c r="I96" s="29">
        <f t="shared" si="8"/>
        <v>0.73159974055073995</v>
      </c>
    </row>
    <row r="97" spans="1:11" ht="47.25" outlineLevel="1" x14ac:dyDescent="0.25">
      <c r="A97" s="21" t="s">
        <v>9</v>
      </c>
      <c r="B97" s="21" t="s">
        <v>67</v>
      </c>
      <c r="C97" s="21" t="s">
        <v>47</v>
      </c>
      <c r="D97" s="21" t="s">
        <v>48</v>
      </c>
      <c r="E97" s="21" t="s">
        <v>18</v>
      </c>
      <c r="F97" s="26">
        <v>2.5</v>
      </c>
      <c r="G97" s="27"/>
      <c r="H97" s="28">
        <v>4.13</v>
      </c>
      <c r="I97" s="29">
        <f t="shared" si="8"/>
        <v>1.6519999999999999</v>
      </c>
    </row>
    <row r="98" spans="1:11" ht="31.5" outlineLevel="1" x14ac:dyDescent="0.25">
      <c r="A98" s="1" t="s">
        <v>138</v>
      </c>
      <c r="B98" s="1" t="s">
        <v>67</v>
      </c>
      <c r="C98" s="1" t="s">
        <v>70</v>
      </c>
      <c r="D98" s="1"/>
      <c r="E98" s="1"/>
      <c r="F98" s="19">
        <f>SUM(F99:F103)</f>
        <v>3836.14</v>
      </c>
      <c r="G98" s="19">
        <f>SUM(G99:G102)</f>
        <v>4985.1500000000005</v>
      </c>
      <c r="H98" s="19">
        <f>SUM(H99:H102)</f>
        <v>2712.6</v>
      </c>
      <c r="I98" s="20">
        <f t="shared" si="8"/>
        <v>0.70711704995125313</v>
      </c>
    </row>
    <row r="99" spans="1:11" ht="47.25" outlineLevel="1" x14ac:dyDescent="0.25">
      <c r="A99" s="21" t="s">
        <v>42</v>
      </c>
      <c r="B99" s="21" t="s">
        <v>67</v>
      </c>
      <c r="C99" s="21" t="s">
        <v>70</v>
      </c>
      <c r="D99" s="21" t="s">
        <v>71</v>
      </c>
      <c r="E99" s="21" t="s">
        <v>43</v>
      </c>
      <c r="F99" s="26">
        <v>1886.26</v>
      </c>
      <c r="G99" s="27">
        <v>2597.88</v>
      </c>
      <c r="H99" s="28">
        <v>1795.2</v>
      </c>
      <c r="I99" s="29">
        <f t="shared" si="8"/>
        <v>0.95172457667553789</v>
      </c>
    </row>
    <row r="100" spans="1:11" ht="47.25" outlineLevel="1" x14ac:dyDescent="0.25">
      <c r="A100" s="21" t="s">
        <v>42</v>
      </c>
      <c r="B100" s="21" t="s">
        <v>67</v>
      </c>
      <c r="C100" s="21" t="s">
        <v>70</v>
      </c>
      <c r="D100" s="21" t="s">
        <v>71</v>
      </c>
      <c r="E100" s="21" t="s">
        <v>44</v>
      </c>
      <c r="F100" s="26">
        <v>569.65</v>
      </c>
      <c r="G100" s="27">
        <v>784.56</v>
      </c>
      <c r="H100" s="28">
        <v>539.80999999999995</v>
      </c>
      <c r="I100" s="29">
        <f t="shared" si="8"/>
        <v>0.94761695778109356</v>
      </c>
    </row>
    <row r="101" spans="1:11" ht="47.25" outlineLevel="1" x14ac:dyDescent="0.25">
      <c r="A101" s="21" t="s">
        <v>42</v>
      </c>
      <c r="B101" s="21" t="s">
        <v>67</v>
      </c>
      <c r="C101" s="21" t="s">
        <v>70</v>
      </c>
      <c r="D101" s="21" t="s">
        <v>71</v>
      </c>
      <c r="E101" s="21" t="s">
        <v>16</v>
      </c>
      <c r="F101" s="26">
        <v>1374.73</v>
      </c>
      <c r="G101" s="27">
        <v>1476.19</v>
      </c>
      <c r="H101" s="28">
        <v>374.37</v>
      </c>
      <c r="I101" s="29">
        <f t="shared" si="8"/>
        <v>0.27232256515824926</v>
      </c>
    </row>
    <row r="102" spans="1:11" ht="47.25" outlineLevel="1" x14ac:dyDescent="0.25">
      <c r="A102" s="21" t="s">
        <v>42</v>
      </c>
      <c r="B102" s="21" t="s">
        <v>67</v>
      </c>
      <c r="C102" s="21" t="s">
        <v>70</v>
      </c>
      <c r="D102" s="21" t="s">
        <v>71</v>
      </c>
      <c r="E102" s="21" t="s">
        <v>18</v>
      </c>
      <c r="F102" s="26">
        <v>3.5</v>
      </c>
      <c r="G102" s="27">
        <v>126.52</v>
      </c>
      <c r="H102" s="28">
        <v>3.22</v>
      </c>
      <c r="I102" s="29">
        <f t="shared" si="8"/>
        <v>0.92</v>
      </c>
    </row>
    <row r="103" spans="1:11" ht="47.25" outlineLevel="1" x14ac:dyDescent="0.25">
      <c r="A103" s="21" t="s">
        <v>42</v>
      </c>
      <c r="B103" s="21" t="s">
        <v>67</v>
      </c>
      <c r="C103" s="21" t="s">
        <v>70</v>
      </c>
      <c r="D103" s="21" t="s">
        <v>71</v>
      </c>
      <c r="E103" s="21" t="s">
        <v>19</v>
      </c>
      <c r="F103" s="26">
        <v>2</v>
      </c>
      <c r="G103" s="27"/>
      <c r="H103" s="28">
        <v>0</v>
      </c>
      <c r="I103" s="29">
        <f t="shared" si="8"/>
        <v>0</v>
      </c>
    </row>
    <row r="104" spans="1:11" x14ac:dyDescent="0.25">
      <c r="A104" s="1" t="s">
        <v>128</v>
      </c>
      <c r="B104" s="1" t="s">
        <v>72</v>
      </c>
      <c r="C104" s="1"/>
      <c r="D104" s="1"/>
      <c r="E104" s="1"/>
      <c r="F104" s="16">
        <f>F105+F114+F130+F141+F143+F148+F156</f>
        <v>525285.18999999994</v>
      </c>
      <c r="G104" s="16">
        <f>G105+G114+G130+G141+G143+G148+G156</f>
        <v>536001.82000000007</v>
      </c>
      <c r="H104" s="16">
        <f>H105+H114+H130+H141+H143+H148+H156</f>
        <v>519408.13000000006</v>
      </c>
      <c r="I104" s="17">
        <f t="shared" si="8"/>
        <v>0.98881167770977918</v>
      </c>
    </row>
    <row r="105" spans="1:11" x14ac:dyDescent="0.25">
      <c r="A105" s="1" t="s">
        <v>139</v>
      </c>
      <c r="B105" s="1" t="s">
        <v>72</v>
      </c>
      <c r="C105" s="1" t="s">
        <v>73</v>
      </c>
      <c r="D105" s="1"/>
      <c r="E105" s="1"/>
      <c r="F105" s="19">
        <f>SUM(F106:F113)</f>
        <v>148191.5</v>
      </c>
      <c r="G105" s="19">
        <f>SUM(G106:G113)</f>
        <v>151526.66</v>
      </c>
      <c r="H105" s="19">
        <f>SUM(H106:H113)</f>
        <v>144156.33000000002</v>
      </c>
      <c r="I105" s="17">
        <f t="shared" si="8"/>
        <v>0.97277057051180404</v>
      </c>
    </row>
    <row r="106" spans="1:11" ht="47.25" x14ac:dyDescent="0.25">
      <c r="A106" s="21" t="s">
        <v>92</v>
      </c>
      <c r="B106" s="21" t="s">
        <v>72</v>
      </c>
      <c r="C106" s="21" t="s">
        <v>20</v>
      </c>
      <c r="D106" s="21" t="s">
        <v>91</v>
      </c>
      <c r="E106" s="21" t="s">
        <v>16</v>
      </c>
      <c r="F106" s="26">
        <v>75</v>
      </c>
      <c r="G106" s="26"/>
      <c r="H106" s="26">
        <v>30</v>
      </c>
      <c r="I106" s="29">
        <f t="shared" si="8"/>
        <v>0.4</v>
      </c>
      <c r="K106" s="40"/>
    </row>
    <row r="107" spans="1:11" ht="318" customHeight="1" outlineLevel="1" x14ac:dyDescent="0.25">
      <c r="A107" s="35" t="s">
        <v>74</v>
      </c>
      <c r="B107" s="21" t="s">
        <v>72</v>
      </c>
      <c r="C107" s="21" t="s">
        <v>73</v>
      </c>
      <c r="D107" s="21" t="s">
        <v>76</v>
      </c>
      <c r="E107" s="21" t="s">
        <v>43</v>
      </c>
      <c r="F107" s="26">
        <v>89400.88</v>
      </c>
      <c r="G107" s="27">
        <v>92653.98</v>
      </c>
      <c r="H107" s="28">
        <v>89400.88</v>
      </c>
      <c r="I107" s="29">
        <f t="shared" si="8"/>
        <v>1</v>
      </c>
    </row>
    <row r="108" spans="1:11" ht="330.75" outlineLevel="1" x14ac:dyDescent="0.25">
      <c r="A108" s="35" t="s">
        <v>74</v>
      </c>
      <c r="B108" s="21" t="s">
        <v>72</v>
      </c>
      <c r="C108" s="21" t="s">
        <v>73</v>
      </c>
      <c r="D108" s="21" t="s">
        <v>76</v>
      </c>
      <c r="E108" s="21" t="s">
        <v>44</v>
      </c>
      <c r="F108" s="26">
        <v>27002.63</v>
      </c>
      <c r="G108" s="27">
        <v>26365.96</v>
      </c>
      <c r="H108" s="28">
        <v>27002.63</v>
      </c>
      <c r="I108" s="29">
        <f t="shared" si="8"/>
        <v>1</v>
      </c>
    </row>
    <row r="109" spans="1:11" ht="287.25" customHeight="1" outlineLevel="1" x14ac:dyDescent="0.25">
      <c r="A109" s="35" t="s">
        <v>159</v>
      </c>
      <c r="B109" s="21" t="s">
        <v>72</v>
      </c>
      <c r="C109" s="21" t="s">
        <v>73</v>
      </c>
      <c r="D109" s="21" t="s">
        <v>166</v>
      </c>
      <c r="E109" s="21" t="s">
        <v>16</v>
      </c>
      <c r="F109" s="26">
        <v>1592</v>
      </c>
      <c r="G109" s="27"/>
      <c r="H109" s="28">
        <v>1592</v>
      </c>
      <c r="I109" s="29">
        <f t="shared" si="8"/>
        <v>1</v>
      </c>
    </row>
    <row r="110" spans="1:11" ht="47.25" outlineLevel="1" x14ac:dyDescent="0.25">
      <c r="A110" s="35" t="s">
        <v>181</v>
      </c>
      <c r="B110" s="21" t="s">
        <v>72</v>
      </c>
      <c r="C110" s="21" t="s">
        <v>73</v>
      </c>
      <c r="D110" s="21" t="s">
        <v>79</v>
      </c>
      <c r="E110" s="21" t="s">
        <v>168</v>
      </c>
      <c r="F110" s="26">
        <v>97.5</v>
      </c>
      <c r="G110" s="27"/>
      <c r="H110" s="28">
        <v>58.99</v>
      </c>
      <c r="I110" s="29">
        <f t="shared" si="8"/>
        <v>0.60502564102564105</v>
      </c>
    </row>
    <row r="111" spans="1:11" ht="47.25" outlineLevel="1" x14ac:dyDescent="0.25">
      <c r="A111" s="21" t="s">
        <v>42</v>
      </c>
      <c r="B111" s="21" t="s">
        <v>72</v>
      </c>
      <c r="C111" s="21" t="s">
        <v>73</v>
      </c>
      <c r="D111" s="21" t="s">
        <v>79</v>
      </c>
      <c r="E111" s="21" t="s">
        <v>16</v>
      </c>
      <c r="F111" s="26">
        <v>24426.09</v>
      </c>
      <c r="G111" s="27">
        <v>32232.15</v>
      </c>
      <c r="H111" s="28">
        <v>18571.63</v>
      </c>
      <c r="I111" s="29">
        <f>H111/F111</f>
        <v>0.76031939618661848</v>
      </c>
    </row>
    <row r="112" spans="1:11" outlineLevel="1" x14ac:dyDescent="0.25">
      <c r="A112" s="5" t="s">
        <v>182</v>
      </c>
      <c r="B112" s="21" t="s">
        <v>72</v>
      </c>
      <c r="C112" s="21" t="s">
        <v>73</v>
      </c>
      <c r="D112" s="21" t="s">
        <v>79</v>
      </c>
      <c r="E112" s="21" t="s">
        <v>169</v>
      </c>
      <c r="F112" s="26">
        <v>5322.4</v>
      </c>
      <c r="G112" s="27"/>
      <c r="H112" s="28">
        <v>7500.2</v>
      </c>
      <c r="I112" s="29">
        <f>H112/F112</f>
        <v>1.4091763114384488</v>
      </c>
    </row>
    <row r="113" spans="1:9" ht="47.25" outlineLevel="1" x14ac:dyDescent="0.25">
      <c r="A113" s="21" t="s">
        <v>42</v>
      </c>
      <c r="B113" s="21" t="s">
        <v>72</v>
      </c>
      <c r="C113" s="21" t="s">
        <v>73</v>
      </c>
      <c r="D113" s="21" t="s">
        <v>79</v>
      </c>
      <c r="E113" s="21" t="s">
        <v>17</v>
      </c>
      <c r="F113" s="26">
        <v>275</v>
      </c>
      <c r="G113" s="27">
        <v>274.57</v>
      </c>
      <c r="H113" s="28">
        <v>0</v>
      </c>
      <c r="I113" s="29">
        <f t="shared" si="8"/>
        <v>0</v>
      </c>
    </row>
    <row r="114" spans="1:9" outlineLevel="1" x14ac:dyDescent="0.25">
      <c r="A114" s="1" t="s">
        <v>140</v>
      </c>
      <c r="B114" s="1" t="s">
        <v>72</v>
      </c>
      <c r="C114" s="1" t="s">
        <v>75</v>
      </c>
      <c r="D114" s="1"/>
      <c r="E114" s="1"/>
      <c r="F114" s="19">
        <f>SUM(F115:F129)</f>
        <v>327467.63</v>
      </c>
      <c r="G114" s="19">
        <f>SUM(G115:G129)</f>
        <v>319316.69000000006</v>
      </c>
      <c r="H114" s="19">
        <f>SUM(H115:H129)</f>
        <v>328192.8</v>
      </c>
      <c r="I114" s="20">
        <f t="shared" si="8"/>
        <v>1.0022144784203555</v>
      </c>
    </row>
    <row r="115" spans="1:9" ht="318.75" customHeight="1" outlineLevel="1" x14ac:dyDescent="0.25">
      <c r="A115" s="35" t="s">
        <v>74</v>
      </c>
      <c r="B115" s="21" t="s">
        <v>72</v>
      </c>
      <c r="C115" s="21" t="s">
        <v>75</v>
      </c>
      <c r="D115" s="21" t="s">
        <v>76</v>
      </c>
      <c r="E115" s="21" t="s">
        <v>43</v>
      </c>
      <c r="F115" s="26">
        <v>171453.03</v>
      </c>
      <c r="G115" s="27">
        <v>188672.98</v>
      </c>
      <c r="H115" s="28">
        <v>171453.03</v>
      </c>
      <c r="I115" s="29">
        <f t="shared" si="8"/>
        <v>1</v>
      </c>
    </row>
    <row r="116" spans="1:9" ht="330.75" outlineLevel="1" x14ac:dyDescent="0.25">
      <c r="A116" s="35" t="s">
        <v>74</v>
      </c>
      <c r="B116" s="21" t="s">
        <v>72</v>
      </c>
      <c r="C116" s="21" t="s">
        <v>75</v>
      </c>
      <c r="D116" s="21" t="s">
        <v>76</v>
      </c>
      <c r="E116" s="21" t="s">
        <v>44</v>
      </c>
      <c r="F116" s="26">
        <v>51781.98</v>
      </c>
      <c r="G116" s="27">
        <v>54231.85</v>
      </c>
      <c r="H116" s="28">
        <v>51781.98</v>
      </c>
      <c r="I116" s="29">
        <f t="shared" si="8"/>
        <v>1</v>
      </c>
    </row>
    <row r="117" spans="1:9" ht="47.25" outlineLevel="1" x14ac:dyDescent="0.25">
      <c r="A117" s="21" t="s">
        <v>78</v>
      </c>
      <c r="B117" s="21" t="s">
        <v>72</v>
      </c>
      <c r="C117" s="21" t="s">
        <v>75</v>
      </c>
      <c r="D117" s="21" t="s">
        <v>77</v>
      </c>
      <c r="E117" s="21" t="s">
        <v>16</v>
      </c>
      <c r="F117" s="26">
        <v>7561.74</v>
      </c>
      <c r="G117" s="27">
        <v>3040.51</v>
      </c>
      <c r="H117" s="28">
        <v>7561.74</v>
      </c>
      <c r="I117" s="29">
        <f t="shared" si="8"/>
        <v>1</v>
      </c>
    </row>
    <row r="118" spans="1:9" ht="47.25" outlineLevel="1" x14ac:dyDescent="0.25">
      <c r="A118" s="21" t="s">
        <v>181</v>
      </c>
      <c r="B118" s="21" t="s">
        <v>72</v>
      </c>
      <c r="C118" s="21" t="s">
        <v>75</v>
      </c>
      <c r="D118" s="21" t="s">
        <v>79</v>
      </c>
      <c r="E118" s="21" t="s">
        <v>168</v>
      </c>
      <c r="F118" s="26">
        <v>715</v>
      </c>
      <c r="G118" s="27"/>
      <c r="H118" s="28">
        <v>176.52</v>
      </c>
      <c r="I118" s="29">
        <f t="shared" si="8"/>
        <v>0.24688111888111888</v>
      </c>
    </row>
    <row r="119" spans="1:9" ht="47.25" outlineLevel="1" x14ac:dyDescent="0.25">
      <c r="A119" s="21" t="s">
        <v>42</v>
      </c>
      <c r="B119" s="21" t="s">
        <v>72</v>
      </c>
      <c r="C119" s="21" t="s">
        <v>75</v>
      </c>
      <c r="D119" s="21" t="s">
        <v>79</v>
      </c>
      <c r="E119" s="21" t="s">
        <v>16</v>
      </c>
      <c r="F119" s="26">
        <v>8698.7999999999993</v>
      </c>
      <c r="G119" s="27">
        <v>42476.67</v>
      </c>
      <c r="H119" s="28">
        <v>7015.79</v>
      </c>
      <c r="I119" s="29">
        <f t="shared" si="8"/>
        <v>0.80652388835241651</v>
      </c>
    </row>
    <row r="120" spans="1:9" outlineLevel="1" x14ac:dyDescent="0.25">
      <c r="A120" s="21" t="s">
        <v>182</v>
      </c>
      <c r="B120" s="21" t="s">
        <v>72</v>
      </c>
      <c r="C120" s="21" t="s">
        <v>75</v>
      </c>
      <c r="D120" s="21" t="s">
        <v>79</v>
      </c>
      <c r="E120" s="21" t="s">
        <v>169</v>
      </c>
      <c r="F120" s="26">
        <v>8925</v>
      </c>
      <c r="G120" s="27"/>
      <c r="H120" s="28">
        <v>13573.42</v>
      </c>
      <c r="I120" s="29">
        <f t="shared" si="8"/>
        <v>1.5208313725490197</v>
      </c>
    </row>
    <row r="121" spans="1:9" ht="47.25" outlineLevel="1" x14ac:dyDescent="0.25">
      <c r="A121" s="21" t="s">
        <v>42</v>
      </c>
      <c r="B121" s="21" t="s">
        <v>72</v>
      </c>
      <c r="C121" s="21" t="s">
        <v>75</v>
      </c>
      <c r="D121" s="21" t="s">
        <v>79</v>
      </c>
      <c r="E121" s="21" t="s">
        <v>17</v>
      </c>
      <c r="F121" s="26">
        <v>3083.9250000000002</v>
      </c>
      <c r="G121" s="27">
        <v>8076.27</v>
      </c>
      <c r="H121" s="28">
        <v>1727.35</v>
      </c>
      <c r="I121" s="29">
        <f t="shared" si="8"/>
        <v>0.56011414025957174</v>
      </c>
    </row>
    <row r="122" spans="1:9" ht="47.25" outlineLevel="1" x14ac:dyDescent="0.25">
      <c r="A122" s="21" t="s">
        <v>42</v>
      </c>
      <c r="B122" s="21" t="s">
        <v>72</v>
      </c>
      <c r="C122" s="21" t="s">
        <v>75</v>
      </c>
      <c r="D122" s="21" t="s">
        <v>79</v>
      </c>
      <c r="E122" s="21" t="s">
        <v>18</v>
      </c>
      <c r="F122" s="26">
        <v>7.5</v>
      </c>
      <c r="G122" s="27"/>
      <c r="H122" s="28">
        <v>15</v>
      </c>
      <c r="I122" s="29">
        <f t="shared" si="8"/>
        <v>2</v>
      </c>
    </row>
    <row r="123" spans="1:9" ht="47.25" outlineLevel="1" x14ac:dyDescent="0.25">
      <c r="A123" s="21" t="s">
        <v>42</v>
      </c>
      <c r="B123" s="21" t="s">
        <v>72</v>
      </c>
      <c r="C123" s="21" t="s">
        <v>75</v>
      </c>
      <c r="D123" s="21" t="s">
        <v>79</v>
      </c>
      <c r="E123" s="21" t="s">
        <v>19</v>
      </c>
      <c r="F123" s="26">
        <v>18.574999999999999</v>
      </c>
      <c r="G123" s="27">
        <v>149.09</v>
      </c>
      <c r="H123" s="28">
        <v>27.15</v>
      </c>
      <c r="I123" s="29">
        <f t="shared" si="8"/>
        <v>1.46164199192463</v>
      </c>
    </row>
    <row r="124" spans="1:9" ht="110.25" outlineLevel="1" x14ac:dyDescent="0.25">
      <c r="A124" s="21" t="s">
        <v>177</v>
      </c>
      <c r="B124" s="21" t="s">
        <v>72</v>
      </c>
      <c r="C124" s="21" t="s">
        <v>75</v>
      </c>
      <c r="D124" s="21" t="s">
        <v>174</v>
      </c>
      <c r="E124" s="21" t="s">
        <v>43</v>
      </c>
      <c r="F124" s="26">
        <v>11640</v>
      </c>
      <c r="G124" s="27">
        <v>16145</v>
      </c>
      <c r="H124" s="28">
        <v>11640</v>
      </c>
      <c r="I124" s="29">
        <f t="shared" si="8"/>
        <v>1</v>
      </c>
    </row>
    <row r="125" spans="1:9" ht="110.25" outlineLevel="1" x14ac:dyDescent="0.25">
      <c r="A125" s="21" t="s">
        <v>177</v>
      </c>
      <c r="B125" s="21" t="s">
        <v>72</v>
      </c>
      <c r="C125" s="21" t="s">
        <v>75</v>
      </c>
      <c r="D125" s="21" t="s">
        <v>174</v>
      </c>
      <c r="E125" s="21" t="s">
        <v>44</v>
      </c>
      <c r="F125" s="26">
        <v>4091.57</v>
      </c>
      <c r="G125" s="27">
        <v>4875.79</v>
      </c>
      <c r="H125" s="28">
        <v>4091.57</v>
      </c>
      <c r="I125" s="29">
        <f t="shared" si="8"/>
        <v>1</v>
      </c>
    </row>
    <row r="126" spans="1:9" ht="78.75" outlineLevel="1" x14ac:dyDescent="0.25">
      <c r="A126" s="21" t="s">
        <v>178</v>
      </c>
      <c r="B126" s="21" t="s">
        <v>72</v>
      </c>
      <c r="C126" s="21" t="s">
        <v>75</v>
      </c>
      <c r="D126" s="21" t="s">
        <v>175</v>
      </c>
      <c r="E126" s="21" t="s">
        <v>16</v>
      </c>
      <c r="F126" s="26">
        <v>24924.904999999999</v>
      </c>
      <c r="G126" s="27"/>
      <c r="H126" s="28">
        <v>27694.29</v>
      </c>
      <c r="I126" s="29">
        <f t="shared" si="8"/>
        <v>1.1111091496637602</v>
      </c>
    </row>
    <row r="127" spans="1:9" ht="47.25" outlineLevel="1" x14ac:dyDescent="0.25">
      <c r="A127" s="21" t="s">
        <v>198</v>
      </c>
      <c r="B127" s="21" t="s">
        <v>72</v>
      </c>
      <c r="C127" s="21" t="s">
        <v>75</v>
      </c>
      <c r="D127" s="21" t="s">
        <v>192</v>
      </c>
      <c r="E127" s="21" t="s">
        <v>184</v>
      </c>
      <c r="F127" s="26">
        <v>27348.735000000001</v>
      </c>
      <c r="G127" s="27"/>
      <c r="H127" s="28">
        <v>27348.74</v>
      </c>
      <c r="I127" s="29">
        <f t="shared" si="8"/>
        <v>1.0000001828238125</v>
      </c>
    </row>
    <row r="128" spans="1:9" ht="47.25" outlineLevel="1" x14ac:dyDescent="0.25">
      <c r="A128" s="21" t="s">
        <v>198</v>
      </c>
      <c r="B128" s="21" t="s">
        <v>72</v>
      </c>
      <c r="C128" s="21" t="s">
        <v>75</v>
      </c>
      <c r="D128" s="21" t="s">
        <v>192</v>
      </c>
      <c r="E128" s="21" t="s">
        <v>16</v>
      </c>
      <c r="F128" s="26">
        <v>3503.4749999999999</v>
      </c>
      <c r="G128" s="27"/>
      <c r="H128" s="28">
        <v>1148.5899999999999</v>
      </c>
      <c r="I128" s="29">
        <f t="shared" si="8"/>
        <v>0.32784307009469166</v>
      </c>
    </row>
    <row r="129" spans="1:9" ht="78.75" outlineLevel="1" x14ac:dyDescent="0.25">
      <c r="A129" s="21" t="s">
        <v>179</v>
      </c>
      <c r="B129" s="21" t="s">
        <v>72</v>
      </c>
      <c r="C129" s="21" t="s">
        <v>75</v>
      </c>
      <c r="D129" s="21" t="s">
        <v>176</v>
      </c>
      <c r="E129" s="21" t="s">
        <v>16</v>
      </c>
      <c r="F129" s="26">
        <v>3713.395</v>
      </c>
      <c r="G129" s="27">
        <v>1648.53</v>
      </c>
      <c r="H129" s="28">
        <v>2937.63</v>
      </c>
      <c r="I129" s="29">
        <f t="shared" si="8"/>
        <v>0.79109009410525954</v>
      </c>
    </row>
    <row r="130" spans="1:9" ht="31.5" outlineLevel="1" x14ac:dyDescent="0.25">
      <c r="A130" s="1" t="s">
        <v>137</v>
      </c>
      <c r="B130" s="1" t="s">
        <v>72</v>
      </c>
      <c r="C130" s="1" t="s">
        <v>40</v>
      </c>
      <c r="D130" s="1"/>
      <c r="E130" s="1"/>
      <c r="F130" s="19">
        <f>SUM(F131:F140)</f>
        <v>22630.54</v>
      </c>
      <c r="G130" s="19">
        <f>SUM(G131:G140)</f>
        <v>26815.09</v>
      </c>
      <c r="H130" s="19">
        <f>SUM(H131:H140)</f>
        <v>22612.510000000002</v>
      </c>
      <c r="I130" s="20">
        <f t="shared" si="8"/>
        <v>0.99920328900680233</v>
      </c>
    </row>
    <row r="131" spans="1:9" ht="47.25" outlineLevel="1" x14ac:dyDescent="0.25">
      <c r="A131" s="21" t="s">
        <v>42</v>
      </c>
      <c r="B131" s="21" t="s">
        <v>72</v>
      </c>
      <c r="C131" s="21" t="s">
        <v>40</v>
      </c>
      <c r="D131" s="21" t="s">
        <v>41</v>
      </c>
      <c r="E131" s="21" t="s">
        <v>43</v>
      </c>
      <c r="F131" s="26">
        <v>6559.93</v>
      </c>
      <c r="G131" s="27">
        <v>11737.02</v>
      </c>
      <c r="H131" s="28">
        <v>6559.93</v>
      </c>
      <c r="I131" s="29">
        <f t="shared" si="8"/>
        <v>1</v>
      </c>
    </row>
    <row r="132" spans="1:9" ht="47.25" outlineLevel="1" x14ac:dyDescent="0.25">
      <c r="A132" s="21" t="s">
        <v>42</v>
      </c>
      <c r="B132" s="21" t="s">
        <v>72</v>
      </c>
      <c r="C132" s="21" t="s">
        <v>40</v>
      </c>
      <c r="D132" s="21" t="s">
        <v>41</v>
      </c>
      <c r="E132" s="21" t="s">
        <v>44</v>
      </c>
      <c r="F132" s="26">
        <v>1983.31</v>
      </c>
      <c r="G132" s="27">
        <v>3393.75</v>
      </c>
      <c r="H132" s="28">
        <v>1983.31</v>
      </c>
      <c r="I132" s="29">
        <f t="shared" si="8"/>
        <v>1</v>
      </c>
    </row>
    <row r="133" spans="1:9" ht="47.25" outlineLevel="1" x14ac:dyDescent="0.25">
      <c r="A133" s="21" t="s">
        <v>181</v>
      </c>
      <c r="B133" s="21" t="s">
        <v>72</v>
      </c>
      <c r="C133" s="21" t="s">
        <v>40</v>
      </c>
      <c r="D133" s="21" t="s">
        <v>41</v>
      </c>
      <c r="E133" s="21" t="s">
        <v>168</v>
      </c>
      <c r="F133" s="26">
        <v>60.5</v>
      </c>
      <c r="G133" s="27"/>
      <c r="H133" s="28">
        <v>10.31</v>
      </c>
      <c r="I133" s="29">
        <f t="shared" si="8"/>
        <v>0.17041322314049587</v>
      </c>
    </row>
    <row r="134" spans="1:9" ht="47.25" outlineLevel="1" x14ac:dyDescent="0.25">
      <c r="A134" s="21" t="s">
        <v>42</v>
      </c>
      <c r="B134" s="21" t="s">
        <v>72</v>
      </c>
      <c r="C134" s="21" t="s">
        <v>40</v>
      </c>
      <c r="D134" s="21" t="s">
        <v>41</v>
      </c>
      <c r="E134" s="21" t="s">
        <v>16</v>
      </c>
      <c r="F134" s="26">
        <v>418.85</v>
      </c>
      <c r="G134" s="27">
        <v>653.70000000000005</v>
      </c>
      <c r="H134" s="28">
        <v>510.7</v>
      </c>
      <c r="I134" s="29">
        <f t="shared" si="8"/>
        <v>1.2192909156022442</v>
      </c>
    </row>
    <row r="135" spans="1:9" outlineLevel="1" x14ac:dyDescent="0.25">
      <c r="A135" s="21" t="s">
        <v>182</v>
      </c>
      <c r="B135" s="21" t="s">
        <v>72</v>
      </c>
      <c r="C135" s="21" t="s">
        <v>40</v>
      </c>
      <c r="D135" s="21" t="s">
        <v>41</v>
      </c>
      <c r="E135" s="21" t="s">
        <v>169</v>
      </c>
      <c r="F135" s="26">
        <v>112.5</v>
      </c>
      <c r="G135" s="27"/>
      <c r="H135" s="28">
        <v>49.91</v>
      </c>
      <c r="I135" s="29">
        <f t="shared" si="8"/>
        <v>0.4436444444444444</v>
      </c>
    </row>
    <row r="136" spans="1:9" ht="47.25" outlineLevel="1" x14ac:dyDescent="0.25">
      <c r="A136" s="21" t="s">
        <v>42</v>
      </c>
      <c r="B136" s="21" t="s">
        <v>72</v>
      </c>
      <c r="C136" s="21" t="s">
        <v>40</v>
      </c>
      <c r="D136" s="21" t="s">
        <v>41</v>
      </c>
      <c r="E136" s="21" t="s">
        <v>17</v>
      </c>
      <c r="F136" s="26">
        <v>26.7</v>
      </c>
      <c r="G136" s="27">
        <v>18.73</v>
      </c>
      <c r="H136" s="28">
        <v>29.1</v>
      </c>
      <c r="I136" s="29">
        <f t="shared" si="8"/>
        <v>1.0898876404494382</v>
      </c>
    </row>
    <row r="137" spans="1:9" ht="47.25" outlineLevel="1" x14ac:dyDescent="0.25">
      <c r="A137" s="21" t="s">
        <v>42</v>
      </c>
      <c r="B137" s="21" t="s">
        <v>72</v>
      </c>
      <c r="C137" s="21" t="s">
        <v>40</v>
      </c>
      <c r="D137" s="21" t="s">
        <v>41</v>
      </c>
      <c r="E137" s="21" t="s">
        <v>18</v>
      </c>
      <c r="F137" s="26">
        <v>0.5</v>
      </c>
      <c r="G137" s="27"/>
      <c r="H137" s="28">
        <v>1</v>
      </c>
      <c r="I137" s="29">
        <f t="shared" si="8"/>
        <v>2</v>
      </c>
    </row>
    <row r="138" spans="1:9" ht="47.25" outlineLevel="1" x14ac:dyDescent="0.25">
      <c r="A138" s="21" t="s">
        <v>42</v>
      </c>
      <c r="B138" s="21" t="s">
        <v>72</v>
      </c>
      <c r="C138" s="21" t="s">
        <v>40</v>
      </c>
      <c r="D138" s="21" t="s">
        <v>41</v>
      </c>
      <c r="E138" s="21" t="s">
        <v>19</v>
      </c>
      <c r="F138" s="26">
        <v>0.3</v>
      </c>
      <c r="G138" s="27"/>
      <c r="H138" s="28">
        <v>0.3</v>
      </c>
      <c r="I138" s="29">
        <f t="shared" si="8"/>
        <v>1</v>
      </c>
    </row>
    <row r="139" spans="1:9" ht="321.75" customHeight="1" outlineLevel="1" x14ac:dyDescent="0.25">
      <c r="A139" s="21" t="s">
        <v>74</v>
      </c>
      <c r="B139" s="21" t="s">
        <v>72</v>
      </c>
      <c r="C139" s="21" t="s">
        <v>40</v>
      </c>
      <c r="D139" s="21" t="s">
        <v>160</v>
      </c>
      <c r="E139" s="21" t="s">
        <v>43</v>
      </c>
      <c r="F139" s="26">
        <v>10343.98</v>
      </c>
      <c r="G139" s="27">
        <v>8547.08</v>
      </c>
      <c r="H139" s="28">
        <v>10343.98</v>
      </c>
      <c r="I139" s="29">
        <f t="shared" si="8"/>
        <v>1</v>
      </c>
    </row>
    <row r="140" spans="1:9" ht="330.75" outlineLevel="1" x14ac:dyDescent="0.25">
      <c r="A140" s="21" t="s">
        <v>74</v>
      </c>
      <c r="B140" s="21" t="s">
        <v>72</v>
      </c>
      <c r="C140" s="21" t="s">
        <v>40</v>
      </c>
      <c r="D140" s="21" t="s">
        <v>160</v>
      </c>
      <c r="E140" s="21" t="s">
        <v>44</v>
      </c>
      <c r="F140" s="26">
        <v>3123.97</v>
      </c>
      <c r="G140" s="27">
        <v>2464.81</v>
      </c>
      <c r="H140" s="28">
        <v>3123.97</v>
      </c>
      <c r="I140" s="29">
        <f t="shared" si="8"/>
        <v>1</v>
      </c>
    </row>
    <row r="141" spans="1:9" ht="47.25" outlineLevel="1" x14ac:dyDescent="0.25">
      <c r="A141" s="1" t="s">
        <v>141</v>
      </c>
      <c r="B141" s="1" t="s">
        <v>72</v>
      </c>
      <c r="C141" s="1" t="s">
        <v>80</v>
      </c>
      <c r="D141" s="1"/>
      <c r="E141" s="1"/>
      <c r="F141" s="19">
        <f>F142</f>
        <v>450.8</v>
      </c>
      <c r="G141" s="19">
        <f t="shared" ref="G141:H141" si="10">G142</f>
        <v>751.16</v>
      </c>
      <c r="H141" s="19">
        <f t="shared" si="10"/>
        <v>0</v>
      </c>
      <c r="I141" s="29">
        <f t="shared" si="8"/>
        <v>0</v>
      </c>
    </row>
    <row r="142" spans="1:9" ht="330.75" outlineLevel="1" x14ac:dyDescent="0.25">
      <c r="A142" s="35" t="s">
        <v>82</v>
      </c>
      <c r="B142" s="21" t="s">
        <v>72</v>
      </c>
      <c r="C142" s="21" t="s">
        <v>80</v>
      </c>
      <c r="D142" s="21" t="s">
        <v>81</v>
      </c>
      <c r="E142" s="21" t="s">
        <v>16</v>
      </c>
      <c r="F142" s="26">
        <v>450.8</v>
      </c>
      <c r="G142" s="27">
        <v>751.16</v>
      </c>
      <c r="H142" s="28">
        <v>0</v>
      </c>
      <c r="I142" s="29">
        <f t="shared" si="8"/>
        <v>0</v>
      </c>
    </row>
    <row r="143" spans="1:9" ht="31.5" outlineLevel="1" x14ac:dyDescent="0.25">
      <c r="A143" s="41" t="s">
        <v>142</v>
      </c>
      <c r="B143" s="1" t="s">
        <v>72</v>
      </c>
      <c r="C143" s="1" t="s">
        <v>45</v>
      </c>
      <c r="D143" s="1"/>
      <c r="E143" s="1"/>
      <c r="F143" s="19">
        <f>SUM(F144:F147)</f>
        <v>2094.27</v>
      </c>
      <c r="G143" s="19">
        <f>SUM(G144:G147)</f>
        <v>1091.58</v>
      </c>
      <c r="H143" s="19">
        <f>SUM(H144:H147)</f>
        <v>468.33</v>
      </c>
      <c r="I143" s="20">
        <f t="shared" si="8"/>
        <v>0.22362446102938016</v>
      </c>
    </row>
    <row r="144" spans="1:9" ht="94.5" outlineLevel="1" x14ac:dyDescent="0.25">
      <c r="A144" s="21" t="s">
        <v>46</v>
      </c>
      <c r="B144" s="21" t="s">
        <v>72</v>
      </c>
      <c r="C144" s="21" t="s">
        <v>45</v>
      </c>
      <c r="D144" s="21" t="s">
        <v>165</v>
      </c>
      <c r="E144" s="21" t="s">
        <v>16</v>
      </c>
      <c r="F144" s="26">
        <v>1827.5</v>
      </c>
      <c r="G144" s="27">
        <v>685</v>
      </c>
      <c r="H144" s="42">
        <v>418.33</v>
      </c>
      <c r="I144" s="29">
        <f t="shared" si="8"/>
        <v>0.22890834473324212</v>
      </c>
    </row>
    <row r="145" spans="1:9" ht="47.25" outlineLevel="1" x14ac:dyDescent="0.25">
      <c r="A145" s="21" t="s">
        <v>86</v>
      </c>
      <c r="B145" s="21" t="s">
        <v>72</v>
      </c>
      <c r="C145" s="21" t="s">
        <v>45</v>
      </c>
      <c r="D145" s="21" t="s">
        <v>85</v>
      </c>
      <c r="E145" s="21" t="s">
        <v>16</v>
      </c>
      <c r="F145" s="26">
        <v>20</v>
      </c>
      <c r="G145" s="27">
        <v>100</v>
      </c>
      <c r="H145" s="28">
        <v>0</v>
      </c>
      <c r="I145" s="29">
        <f t="shared" si="8"/>
        <v>0</v>
      </c>
    </row>
    <row r="146" spans="1:9" ht="78.75" outlineLevel="1" x14ac:dyDescent="0.25">
      <c r="A146" s="21" t="s">
        <v>88</v>
      </c>
      <c r="B146" s="21" t="s">
        <v>72</v>
      </c>
      <c r="C146" s="21" t="s">
        <v>45</v>
      </c>
      <c r="D146" s="21" t="s">
        <v>87</v>
      </c>
      <c r="E146" s="21" t="s">
        <v>16</v>
      </c>
      <c r="F146" s="26">
        <v>196.77</v>
      </c>
      <c r="G146" s="27">
        <v>206.58</v>
      </c>
      <c r="H146" s="28">
        <v>0</v>
      </c>
      <c r="I146" s="29">
        <f t="shared" si="8"/>
        <v>0</v>
      </c>
    </row>
    <row r="147" spans="1:9" ht="47.25" outlineLevel="1" x14ac:dyDescent="0.25">
      <c r="A147" s="21" t="s">
        <v>90</v>
      </c>
      <c r="B147" s="21" t="s">
        <v>72</v>
      </c>
      <c r="C147" s="21" t="s">
        <v>45</v>
      </c>
      <c r="D147" s="21" t="s">
        <v>89</v>
      </c>
      <c r="E147" s="21" t="s">
        <v>16</v>
      </c>
      <c r="F147" s="26">
        <v>50</v>
      </c>
      <c r="G147" s="27">
        <v>100</v>
      </c>
      <c r="H147" s="28">
        <v>50</v>
      </c>
      <c r="I147" s="29">
        <f t="shared" si="8"/>
        <v>1</v>
      </c>
    </row>
    <row r="148" spans="1:9" ht="31.5" outlineLevel="1" x14ac:dyDescent="0.25">
      <c r="A148" s="1" t="s">
        <v>143</v>
      </c>
      <c r="B148" s="1" t="s">
        <v>72</v>
      </c>
      <c r="C148" s="1" t="s">
        <v>93</v>
      </c>
      <c r="D148" s="1"/>
      <c r="E148" s="1"/>
      <c r="F148" s="19">
        <f>SUM(F149:F155)</f>
        <v>10297.61</v>
      </c>
      <c r="G148" s="19">
        <f>SUM(G149:G155)</f>
        <v>15498.24</v>
      </c>
      <c r="H148" s="19">
        <f>SUM(H149:H155)</f>
        <v>9824.08</v>
      </c>
      <c r="I148" s="20">
        <f t="shared" si="8"/>
        <v>0.9540155434125005</v>
      </c>
    </row>
    <row r="149" spans="1:9" ht="47.25" outlineLevel="1" x14ac:dyDescent="0.25">
      <c r="A149" s="21" t="s">
        <v>95</v>
      </c>
      <c r="B149" s="21" t="s">
        <v>72</v>
      </c>
      <c r="C149" s="21" t="s">
        <v>93</v>
      </c>
      <c r="D149" s="21" t="s">
        <v>94</v>
      </c>
      <c r="E149" s="21" t="s">
        <v>27</v>
      </c>
      <c r="F149" s="26">
        <v>50</v>
      </c>
      <c r="G149" s="27">
        <v>100</v>
      </c>
      <c r="H149" s="28">
        <v>87</v>
      </c>
      <c r="I149" s="29">
        <f t="shared" si="8"/>
        <v>1.74</v>
      </c>
    </row>
    <row r="150" spans="1:9" ht="47.25" outlineLevel="1" x14ac:dyDescent="0.25">
      <c r="A150" s="21" t="s">
        <v>9</v>
      </c>
      <c r="B150" s="21" t="s">
        <v>72</v>
      </c>
      <c r="C150" s="21" t="s">
        <v>93</v>
      </c>
      <c r="D150" s="21" t="s">
        <v>96</v>
      </c>
      <c r="E150" s="21" t="s">
        <v>10</v>
      </c>
      <c r="F150" s="26">
        <v>6631.04</v>
      </c>
      <c r="G150" s="27">
        <v>9195.27</v>
      </c>
      <c r="H150" s="28">
        <v>6254.75</v>
      </c>
      <c r="I150" s="29">
        <f t="shared" si="8"/>
        <v>0.94325324534311361</v>
      </c>
    </row>
    <row r="151" spans="1:9" ht="47.25" outlineLevel="1" x14ac:dyDescent="0.25">
      <c r="A151" s="21" t="s">
        <v>9</v>
      </c>
      <c r="B151" s="21" t="s">
        <v>72</v>
      </c>
      <c r="C151" s="21" t="s">
        <v>93</v>
      </c>
      <c r="D151" s="21" t="s">
        <v>96</v>
      </c>
      <c r="E151" s="21" t="s">
        <v>11</v>
      </c>
      <c r="F151" s="26">
        <v>2002.57</v>
      </c>
      <c r="G151" s="27">
        <v>2776.97</v>
      </c>
      <c r="H151" s="28">
        <v>2192.83</v>
      </c>
      <c r="I151" s="29">
        <f t="shared" si="8"/>
        <v>1.0950079148294443</v>
      </c>
    </row>
    <row r="152" spans="1:9" ht="47.25" outlineLevel="1" x14ac:dyDescent="0.25">
      <c r="A152" s="21" t="s">
        <v>181</v>
      </c>
      <c r="B152" s="21" t="s">
        <v>72</v>
      </c>
      <c r="C152" s="21" t="s">
        <v>93</v>
      </c>
      <c r="D152" s="21" t="s">
        <v>96</v>
      </c>
      <c r="E152" s="21" t="s">
        <v>168</v>
      </c>
      <c r="F152" s="26">
        <v>182.5</v>
      </c>
      <c r="G152" s="27"/>
      <c r="H152" s="28">
        <v>40.78</v>
      </c>
      <c r="I152" s="29">
        <f t="shared" si="8"/>
        <v>0.22345205479452054</v>
      </c>
    </row>
    <row r="153" spans="1:9" ht="47.25" outlineLevel="1" x14ac:dyDescent="0.25">
      <c r="A153" s="21" t="s">
        <v>9</v>
      </c>
      <c r="B153" s="21" t="s">
        <v>72</v>
      </c>
      <c r="C153" s="21" t="s">
        <v>93</v>
      </c>
      <c r="D153" s="21" t="s">
        <v>96</v>
      </c>
      <c r="E153" s="21" t="s">
        <v>16</v>
      </c>
      <c r="F153" s="26">
        <v>1231.5</v>
      </c>
      <c r="G153" s="27">
        <v>3366</v>
      </c>
      <c r="H153" s="28">
        <v>1065.92</v>
      </c>
      <c r="I153" s="29">
        <f t="shared" si="8"/>
        <v>0.86554608201380434</v>
      </c>
    </row>
    <row r="154" spans="1:9" outlineLevel="1" x14ac:dyDescent="0.25">
      <c r="A154" s="21" t="s">
        <v>182</v>
      </c>
      <c r="B154" s="21" t="s">
        <v>72</v>
      </c>
      <c r="C154" s="21" t="s">
        <v>93</v>
      </c>
      <c r="D154" s="21" t="s">
        <v>96</v>
      </c>
      <c r="E154" s="21" t="s">
        <v>169</v>
      </c>
      <c r="F154" s="26">
        <v>175</v>
      </c>
      <c r="G154" s="27"/>
      <c r="H154" s="28">
        <v>182.8</v>
      </c>
      <c r="I154" s="29">
        <f t="shared" si="8"/>
        <v>1.0445714285714287</v>
      </c>
    </row>
    <row r="155" spans="1:9" ht="47.25" outlineLevel="1" x14ac:dyDescent="0.25">
      <c r="A155" s="21" t="s">
        <v>9</v>
      </c>
      <c r="B155" s="21" t="s">
        <v>72</v>
      </c>
      <c r="C155" s="21" t="s">
        <v>93</v>
      </c>
      <c r="D155" s="21" t="s">
        <v>96</v>
      </c>
      <c r="E155" s="21" t="s">
        <v>17</v>
      </c>
      <c r="F155" s="26">
        <v>25</v>
      </c>
      <c r="G155" s="27">
        <v>60</v>
      </c>
      <c r="H155" s="28">
        <v>0</v>
      </c>
      <c r="I155" s="29">
        <f t="shared" si="8"/>
        <v>0</v>
      </c>
    </row>
    <row r="156" spans="1:9" outlineLevel="1" x14ac:dyDescent="0.25">
      <c r="A156" s="1" t="s">
        <v>132</v>
      </c>
      <c r="B156" s="1" t="s">
        <v>72</v>
      </c>
      <c r="C156" s="1" t="s">
        <v>144</v>
      </c>
      <c r="D156" s="1"/>
      <c r="E156" s="1"/>
      <c r="F156" s="19">
        <f>SUM(F157:F161)</f>
        <v>14152.840000000002</v>
      </c>
      <c r="G156" s="19">
        <f>SUM(G157:G161)</f>
        <v>21002.400000000001</v>
      </c>
      <c r="H156" s="19">
        <f>SUM(H157:H161)</f>
        <v>14154.08</v>
      </c>
      <c r="I156" s="20">
        <f t="shared" si="8"/>
        <v>1.0000876149239304</v>
      </c>
    </row>
    <row r="157" spans="1:9" ht="126" outlineLevel="1" x14ac:dyDescent="0.25">
      <c r="A157" s="21" t="s">
        <v>99</v>
      </c>
      <c r="B157" s="21" t="s">
        <v>72</v>
      </c>
      <c r="C157" s="21" t="s">
        <v>97</v>
      </c>
      <c r="D157" s="21" t="s">
        <v>98</v>
      </c>
      <c r="E157" s="21" t="s">
        <v>161</v>
      </c>
      <c r="F157" s="26">
        <v>7514.09</v>
      </c>
      <c r="G157" s="27">
        <v>12075.2</v>
      </c>
      <c r="H157" s="28">
        <v>7514.9</v>
      </c>
      <c r="I157" s="29">
        <f t="shared" si="8"/>
        <v>1.0001077974844592</v>
      </c>
    </row>
    <row r="158" spans="1:9" ht="78.75" outlineLevel="1" x14ac:dyDescent="0.25">
      <c r="A158" s="21" t="s">
        <v>102</v>
      </c>
      <c r="B158" s="21" t="s">
        <v>72</v>
      </c>
      <c r="C158" s="21" t="s">
        <v>97</v>
      </c>
      <c r="D158" s="21" t="s">
        <v>101</v>
      </c>
      <c r="E158" s="21" t="s">
        <v>100</v>
      </c>
      <c r="F158" s="26">
        <v>4723.2700000000004</v>
      </c>
      <c r="G158" s="27">
        <v>5831.5</v>
      </c>
      <c r="H158" s="28">
        <v>4723.7</v>
      </c>
      <c r="I158" s="29">
        <f t="shared" si="8"/>
        <v>1.0000910386236652</v>
      </c>
    </row>
    <row r="159" spans="1:9" ht="78.75" outlineLevel="1" x14ac:dyDescent="0.25">
      <c r="A159" s="21" t="s">
        <v>104</v>
      </c>
      <c r="B159" s="21" t="s">
        <v>72</v>
      </c>
      <c r="C159" s="21" t="s">
        <v>97</v>
      </c>
      <c r="D159" s="21" t="s">
        <v>103</v>
      </c>
      <c r="E159" s="21" t="s">
        <v>100</v>
      </c>
      <c r="F159" s="26">
        <v>10</v>
      </c>
      <c r="G159" s="27">
        <v>22</v>
      </c>
      <c r="H159" s="28">
        <v>10</v>
      </c>
      <c r="I159" s="29">
        <f t="shared" ref="I159:I191" si="11">H159/F159</f>
        <v>1</v>
      </c>
    </row>
    <row r="160" spans="1:9" ht="31.5" outlineLevel="1" x14ac:dyDescent="0.25">
      <c r="A160" s="21" t="s">
        <v>106</v>
      </c>
      <c r="B160" s="21" t="s">
        <v>72</v>
      </c>
      <c r="C160" s="21" t="s">
        <v>53</v>
      </c>
      <c r="D160" s="21" t="s">
        <v>105</v>
      </c>
      <c r="E160" s="21" t="s">
        <v>10</v>
      </c>
      <c r="F160" s="26">
        <v>1469.7</v>
      </c>
      <c r="G160" s="27">
        <v>2360.98</v>
      </c>
      <c r="H160" s="28">
        <v>1469.7</v>
      </c>
      <c r="I160" s="29">
        <f t="shared" si="11"/>
        <v>1</v>
      </c>
    </row>
    <row r="161" spans="1:10" ht="31.5" outlineLevel="1" x14ac:dyDescent="0.25">
      <c r="A161" s="21" t="s">
        <v>106</v>
      </c>
      <c r="B161" s="21" t="s">
        <v>72</v>
      </c>
      <c r="C161" s="21" t="s">
        <v>53</v>
      </c>
      <c r="D161" s="21" t="s">
        <v>105</v>
      </c>
      <c r="E161" s="21" t="s">
        <v>11</v>
      </c>
      <c r="F161" s="26">
        <v>435.78</v>
      </c>
      <c r="G161" s="27">
        <v>712.72</v>
      </c>
      <c r="H161" s="28">
        <v>435.78</v>
      </c>
      <c r="I161" s="29">
        <f t="shared" si="11"/>
        <v>1</v>
      </c>
    </row>
    <row r="162" spans="1:10" outlineLevel="1" x14ac:dyDescent="0.25">
      <c r="A162" s="1" t="s">
        <v>133</v>
      </c>
      <c r="B162" s="1" t="s">
        <v>147</v>
      </c>
      <c r="C162" s="1" t="s">
        <v>134</v>
      </c>
      <c r="D162" s="21"/>
      <c r="E162" s="21"/>
      <c r="F162" s="19">
        <f>F165+F166+F167+F168+F169+F170+F171+F172+F174+F175+F176+F177+F178+F163+F164+F173</f>
        <v>38541.014999999999</v>
      </c>
      <c r="G162" s="19">
        <f t="shared" ref="G162:H162" si="12">G165+G166+G167+G168+G169+G170+G171+G172+G174+G175+G176+G177+G178+G163+G164+G173</f>
        <v>0</v>
      </c>
      <c r="H162" s="19">
        <f t="shared" si="12"/>
        <v>36748.639999999992</v>
      </c>
      <c r="I162" s="20">
        <f t="shared" si="11"/>
        <v>0.95349434881255701</v>
      </c>
      <c r="J162" s="40"/>
    </row>
    <row r="163" spans="1:10" ht="47.25" outlineLevel="1" x14ac:dyDescent="0.25">
      <c r="A163" s="21" t="s">
        <v>86</v>
      </c>
      <c r="B163" s="21" t="s">
        <v>147</v>
      </c>
      <c r="C163" s="21" t="s">
        <v>45</v>
      </c>
      <c r="D163" s="21" t="s">
        <v>165</v>
      </c>
      <c r="E163" s="21" t="s">
        <v>16</v>
      </c>
      <c r="F163" s="26">
        <v>61.5</v>
      </c>
      <c r="G163" s="26"/>
      <c r="H163" s="26">
        <v>59.99</v>
      </c>
      <c r="I163" s="43">
        <f t="shared" si="11"/>
        <v>0.97544715447154473</v>
      </c>
    </row>
    <row r="164" spans="1:10" ht="47.25" outlineLevel="1" x14ac:dyDescent="0.25">
      <c r="A164" s="21" t="s">
        <v>86</v>
      </c>
      <c r="B164" s="21" t="s">
        <v>147</v>
      </c>
      <c r="C164" s="21" t="s">
        <v>45</v>
      </c>
      <c r="D164" s="21" t="s">
        <v>85</v>
      </c>
      <c r="E164" s="21" t="s">
        <v>16</v>
      </c>
      <c r="F164" s="26">
        <v>15</v>
      </c>
      <c r="G164" s="26"/>
      <c r="H164" s="26">
        <v>0</v>
      </c>
      <c r="I164" s="43">
        <f t="shared" si="11"/>
        <v>0</v>
      </c>
    </row>
    <row r="165" spans="1:10" ht="47.25" outlineLevel="1" x14ac:dyDescent="0.25">
      <c r="A165" s="21" t="s">
        <v>42</v>
      </c>
      <c r="B165" s="21" t="s">
        <v>147</v>
      </c>
      <c r="C165" s="21" t="s">
        <v>56</v>
      </c>
      <c r="D165" s="21" t="s">
        <v>57</v>
      </c>
      <c r="E165" s="21" t="s">
        <v>43</v>
      </c>
      <c r="F165" s="26">
        <v>19857.87</v>
      </c>
      <c r="G165" s="26"/>
      <c r="H165" s="26">
        <v>19857.87</v>
      </c>
      <c r="I165" s="29">
        <f t="shared" si="11"/>
        <v>1</v>
      </c>
    </row>
    <row r="166" spans="1:10" ht="47.25" outlineLevel="1" x14ac:dyDescent="0.25">
      <c r="A166" s="21" t="s">
        <v>42</v>
      </c>
      <c r="B166" s="21" t="s">
        <v>147</v>
      </c>
      <c r="C166" s="21" t="s">
        <v>56</v>
      </c>
      <c r="D166" s="21" t="s">
        <v>57</v>
      </c>
      <c r="E166" s="21" t="s">
        <v>58</v>
      </c>
      <c r="F166" s="26">
        <v>530</v>
      </c>
      <c r="G166" s="26"/>
      <c r="H166" s="26">
        <v>505.52</v>
      </c>
      <c r="I166" s="29">
        <f t="shared" si="11"/>
        <v>0.95381132075471697</v>
      </c>
    </row>
    <row r="167" spans="1:10" ht="47.25" outlineLevel="1" x14ac:dyDescent="0.25">
      <c r="A167" s="21" t="s">
        <v>42</v>
      </c>
      <c r="B167" s="21" t="s">
        <v>147</v>
      </c>
      <c r="C167" s="21" t="s">
        <v>56</v>
      </c>
      <c r="D167" s="21" t="s">
        <v>57</v>
      </c>
      <c r="E167" s="21" t="s">
        <v>59</v>
      </c>
      <c r="F167" s="26">
        <v>757.5</v>
      </c>
      <c r="G167" s="26"/>
      <c r="H167" s="26">
        <v>1148.3699999999999</v>
      </c>
      <c r="I167" s="29">
        <f t="shared" si="11"/>
        <v>1.5159999999999998</v>
      </c>
    </row>
    <row r="168" spans="1:10" ht="47.25" outlineLevel="1" x14ac:dyDescent="0.25">
      <c r="A168" s="21" t="s">
        <v>42</v>
      </c>
      <c r="B168" s="21" t="s">
        <v>147</v>
      </c>
      <c r="C168" s="21" t="s">
        <v>56</v>
      </c>
      <c r="D168" s="21" t="s">
        <v>57</v>
      </c>
      <c r="E168" s="21" t="s">
        <v>44</v>
      </c>
      <c r="F168" s="26">
        <v>6005.56</v>
      </c>
      <c r="G168" s="26"/>
      <c r="H168" s="26">
        <v>6005.56</v>
      </c>
      <c r="I168" s="29">
        <f t="shared" si="11"/>
        <v>1</v>
      </c>
    </row>
    <row r="169" spans="1:10" ht="47.25" outlineLevel="1" x14ac:dyDescent="0.25">
      <c r="A169" s="21" t="s">
        <v>42</v>
      </c>
      <c r="B169" s="21" t="s">
        <v>147</v>
      </c>
      <c r="C169" s="21" t="s">
        <v>56</v>
      </c>
      <c r="D169" s="21" t="s">
        <v>57</v>
      </c>
      <c r="E169" s="21" t="s">
        <v>16</v>
      </c>
      <c r="F169" s="26">
        <v>5639.5</v>
      </c>
      <c r="G169" s="26"/>
      <c r="H169" s="26">
        <v>3753.35</v>
      </c>
      <c r="I169" s="29">
        <f t="shared" si="11"/>
        <v>0.66554659100984126</v>
      </c>
    </row>
    <row r="170" spans="1:10" outlineLevel="1" x14ac:dyDescent="0.25">
      <c r="A170" s="21" t="s">
        <v>182</v>
      </c>
      <c r="B170" s="21" t="s">
        <v>147</v>
      </c>
      <c r="C170" s="21" t="s">
        <v>56</v>
      </c>
      <c r="D170" s="21" t="s">
        <v>57</v>
      </c>
      <c r="E170" s="21" t="s">
        <v>169</v>
      </c>
      <c r="F170" s="26">
        <v>2131.1550000000002</v>
      </c>
      <c r="G170" s="26"/>
      <c r="H170" s="26">
        <v>2393.6799999999998</v>
      </c>
      <c r="I170" s="29">
        <f t="shared" si="11"/>
        <v>1.1231843765469895</v>
      </c>
    </row>
    <row r="171" spans="1:10" ht="47.25" outlineLevel="1" x14ac:dyDescent="0.25">
      <c r="A171" s="21" t="s">
        <v>42</v>
      </c>
      <c r="B171" s="21" t="s">
        <v>147</v>
      </c>
      <c r="C171" s="21" t="s">
        <v>56</v>
      </c>
      <c r="D171" s="21" t="s">
        <v>57</v>
      </c>
      <c r="E171" s="21" t="s">
        <v>17</v>
      </c>
      <c r="F171" s="26">
        <v>959.89</v>
      </c>
      <c r="G171" s="26"/>
      <c r="H171" s="26">
        <v>1051.57</v>
      </c>
      <c r="I171" s="29">
        <f t="shared" si="11"/>
        <v>1.095510943962329</v>
      </c>
    </row>
    <row r="172" spans="1:10" ht="47.25" outlineLevel="1" x14ac:dyDescent="0.25">
      <c r="A172" s="21" t="s">
        <v>42</v>
      </c>
      <c r="B172" s="21" t="s">
        <v>147</v>
      </c>
      <c r="C172" s="21" t="s">
        <v>56</v>
      </c>
      <c r="D172" s="21" t="s">
        <v>57</v>
      </c>
      <c r="E172" s="21" t="s">
        <v>18</v>
      </c>
      <c r="F172" s="26">
        <v>3.28</v>
      </c>
      <c r="G172" s="26"/>
      <c r="H172" s="26">
        <v>0</v>
      </c>
      <c r="I172" s="29">
        <f t="shared" si="11"/>
        <v>0</v>
      </c>
    </row>
    <row r="173" spans="1:10" ht="47.25" outlineLevel="1" x14ac:dyDescent="0.25">
      <c r="A173" s="21" t="s">
        <v>42</v>
      </c>
      <c r="B173" s="21" t="s">
        <v>147</v>
      </c>
      <c r="C173" s="21" t="s">
        <v>56</v>
      </c>
      <c r="D173" s="21" t="s">
        <v>57</v>
      </c>
      <c r="E173" s="21" t="s">
        <v>19</v>
      </c>
      <c r="F173" s="26">
        <v>16.829999999999998</v>
      </c>
      <c r="G173" s="26"/>
      <c r="H173" s="26">
        <v>25.56</v>
      </c>
      <c r="I173" s="29">
        <f t="shared" si="11"/>
        <v>1.518716577540107</v>
      </c>
    </row>
    <row r="174" spans="1:10" ht="153" customHeight="1" outlineLevel="1" x14ac:dyDescent="0.25">
      <c r="A174" s="21" t="s">
        <v>148</v>
      </c>
      <c r="B174" s="21" t="s">
        <v>147</v>
      </c>
      <c r="C174" s="21" t="s">
        <v>60</v>
      </c>
      <c r="D174" s="21" t="s">
        <v>61</v>
      </c>
      <c r="E174" s="21" t="s">
        <v>27</v>
      </c>
      <c r="F174" s="26">
        <v>490</v>
      </c>
      <c r="G174" s="27"/>
      <c r="H174" s="28">
        <v>502</v>
      </c>
      <c r="I174" s="29">
        <f t="shared" si="11"/>
        <v>1.0244897959183674</v>
      </c>
    </row>
    <row r="175" spans="1:10" ht="47.25" outlineLevel="1" x14ac:dyDescent="0.25">
      <c r="A175" s="21" t="s">
        <v>9</v>
      </c>
      <c r="B175" s="21" t="s">
        <v>147</v>
      </c>
      <c r="C175" s="21" t="s">
        <v>62</v>
      </c>
      <c r="D175" s="21" t="s">
        <v>63</v>
      </c>
      <c r="E175" s="21" t="s">
        <v>10</v>
      </c>
      <c r="F175" s="26">
        <v>1019.53</v>
      </c>
      <c r="G175" s="27"/>
      <c r="H175" s="28">
        <v>830.74</v>
      </c>
      <c r="I175" s="29">
        <f t="shared" si="11"/>
        <v>0.81482643963394896</v>
      </c>
    </row>
    <row r="176" spans="1:10" ht="47.25" outlineLevel="1" x14ac:dyDescent="0.25">
      <c r="A176" s="21" t="s">
        <v>9</v>
      </c>
      <c r="B176" s="21" t="s">
        <v>147</v>
      </c>
      <c r="C176" s="21" t="s">
        <v>62</v>
      </c>
      <c r="D176" s="21" t="s">
        <v>63</v>
      </c>
      <c r="E176" s="21" t="s">
        <v>11</v>
      </c>
      <c r="F176" s="26">
        <v>305.39999999999998</v>
      </c>
      <c r="G176" s="27"/>
      <c r="H176" s="28">
        <v>272.43</v>
      </c>
      <c r="I176" s="29">
        <f t="shared" si="11"/>
        <v>0.89204322200392938</v>
      </c>
    </row>
    <row r="177" spans="1:9" ht="47.25" outlineLevel="1" x14ac:dyDescent="0.25">
      <c r="A177" s="21" t="s">
        <v>9</v>
      </c>
      <c r="B177" s="21" t="s">
        <v>147</v>
      </c>
      <c r="C177" s="21" t="s">
        <v>62</v>
      </c>
      <c r="D177" s="21" t="s">
        <v>63</v>
      </c>
      <c r="E177" s="21" t="s">
        <v>16</v>
      </c>
      <c r="F177" s="26">
        <v>743</v>
      </c>
      <c r="G177" s="27"/>
      <c r="H177" s="28">
        <v>342</v>
      </c>
      <c r="I177" s="29">
        <f t="shared" si="11"/>
        <v>0.46029609690444145</v>
      </c>
    </row>
    <row r="178" spans="1:9" ht="47.25" outlineLevel="1" x14ac:dyDescent="0.25">
      <c r="A178" s="21" t="s">
        <v>9</v>
      </c>
      <c r="B178" s="21" t="s">
        <v>147</v>
      </c>
      <c r="C178" s="21" t="s">
        <v>62</v>
      </c>
      <c r="D178" s="21" t="s">
        <v>63</v>
      </c>
      <c r="E178" s="21" t="s">
        <v>17</v>
      </c>
      <c r="F178" s="26">
        <v>5</v>
      </c>
      <c r="G178" s="27"/>
      <c r="H178" s="28">
        <v>0</v>
      </c>
      <c r="I178" s="29">
        <f t="shared" si="11"/>
        <v>0</v>
      </c>
    </row>
    <row r="179" spans="1:9" ht="47.25" outlineLevel="1" x14ac:dyDescent="0.25">
      <c r="A179" s="1" t="s">
        <v>194</v>
      </c>
      <c r="B179" s="21" t="s">
        <v>193</v>
      </c>
      <c r="C179" s="21"/>
      <c r="D179" s="21"/>
      <c r="E179" s="21"/>
      <c r="F179" s="19">
        <f>F180+F181+F182</f>
        <v>2224.7000000000003</v>
      </c>
      <c r="G179" s="26">
        <f t="shared" ref="G179:H179" si="13">G180+G181+G182</f>
        <v>0</v>
      </c>
      <c r="H179" s="19">
        <f t="shared" si="13"/>
        <v>1434.05</v>
      </c>
      <c r="I179" s="20">
        <f t="shared" si="11"/>
        <v>0.64460376680001785</v>
      </c>
    </row>
    <row r="180" spans="1:9" ht="47.25" outlineLevel="1" x14ac:dyDescent="0.25">
      <c r="A180" s="21" t="s">
        <v>9</v>
      </c>
      <c r="B180" s="21" t="s">
        <v>193</v>
      </c>
      <c r="C180" s="21" t="s">
        <v>38</v>
      </c>
      <c r="D180" s="21" t="s">
        <v>39</v>
      </c>
      <c r="E180" s="21" t="s">
        <v>10</v>
      </c>
      <c r="F180" s="26">
        <v>1364.46</v>
      </c>
      <c r="G180" s="27"/>
      <c r="H180" s="28">
        <v>897.92</v>
      </c>
      <c r="I180" s="29">
        <f t="shared" si="11"/>
        <v>0.65807718804508741</v>
      </c>
    </row>
    <row r="181" spans="1:9" ht="47.25" outlineLevel="1" x14ac:dyDescent="0.25">
      <c r="A181" s="21" t="s">
        <v>9</v>
      </c>
      <c r="B181" s="21" t="s">
        <v>193</v>
      </c>
      <c r="C181" s="21" t="s">
        <v>38</v>
      </c>
      <c r="D181" s="21" t="s">
        <v>39</v>
      </c>
      <c r="E181" s="21" t="s">
        <v>11</v>
      </c>
      <c r="F181" s="26">
        <v>412.065</v>
      </c>
      <c r="G181" s="27"/>
      <c r="H181" s="28">
        <v>287.17</v>
      </c>
      <c r="I181" s="29">
        <f t="shared" si="11"/>
        <v>0.69690461456323638</v>
      </c>
    </row>
    <row r="182" spans="1:9" ht="47.25" outlineLevel="1" x14ac:dyDescent="0.25">
      <c r="A182" s="21" t="s">
        <v>9</v>
      </c>
      <c r="B182" s="21" t="s">
        <v>193</v>
      </c>
      <c r="C182" s="21" t="s">
        <v>38</v>
      </c>
      <c r="D182" s="21" t="s">
        <v>39</v>
      </c>
      <c r="E182" s="21" t="s">
        <v>16</v>
      </c>
      <c r="F182" s="26">
        <v>448.17500000000001</v>
      </c>
      <c r="G182" s="27"/>
      <c r="H182" s="28">
        <v>248.96</v>
      </c>
      <c r="I182" s="29">
        <f t="shared" si="11"/>
        <v>0.55549729458358899</v>
      </c>
    </row>
    <row r="183" spans="1:9" x14ac:dyDescent="0.25">
      <c r="A183" s="1" t="s">
        <v>145</v>
      </c>
      <c r="B183" s="1" t="s">
        <v>107</v>
      </c>
      <c r="C183" s="1"/>
      <c r="D183" s="1"/>
      <c r="E183" s="1"/>
      <c r="F183" s="19">
        <f>F184+F185+F186+F187+F188+F189+F191+F190</f>
        <v>36829.33</v>
      </c>
      <c r="G183" s="19">
        <f t="shared" ref="G183:H183" si="14">G184+G185+G186+G187+G188+G189+G191+G190</f>
        <v>38544.65</v>
      </c>
      <c r="H183" s="19">
        <f t="shared" si="14"/>
        <v>8955.5300000000007</v>
      </c>
      <c r="I183" s="20">
        <f t="shared" si="11"/>
        <v>0.24316298993220892</v>
      </c>
    </row>
    <row r="184" spans="1:9" ht="47.25" outlineLevel="1" x14ac:dyDescent="0.25">
      <c r="A184" s="21" t="s">
        <v>9</v>
      </c>
      <c r="B184" s="21" t="s">
        <v>107</v>
      </c>
      <c r="C184" s="21" t="s">
        <v>65</v>
      </c>
      <c r="D184" s="21" t="s">
        <v>108</v>
      </c>
      <c r="E184" s="21" t="s">
        <v>10</v>
      </c>
      <c r="F184" s="26">
        <v>3108.11</v>
      </c>
      <c r="G184" s="27">
        <v>4598.59</v>
      </c>
      <c r="H184" s="28">
        <v>2555.6999999999998</v>
      </c>
      <c r="I184" s="29">
        <f t="shared" si="11"/>
        <v>0.8222681951410985</v>
      </c>
    </row>
    <row r="185" spans="1:9" ht="47.25" outlineLevel="1" x14ac:dyDescent="0.25">
      <c r="A185" s="21" t="s">
        <v>9</v>
      </c>
      <c r="B185" s="21" t="s">
        <v>107</v>
      </c>
      <c r="C185" s="21" t="s">
        <v>65</v>
      </c>
      <c r="D185" s="21" t="s">
        <v>108</v>
      </c>
      <c r="E185" s="21" t="s">
        <v>15</v>
      </c>
      <c r="F185" s="26">
        <v>17.5</v>
      </c>
      <c r="G185" s="27">
        <v>26.4</v>
      </c>
      <c r="H185" s="28">
        <v>9.9</v>
      </c>
      <c r="I185" s="29">
        <f t="shared" si="11"/>
        <v>0.56571428571428573</v>
      </c>
    </row>
    <row r="186" spans="1:9" ht="47.25" outlineLevel="1" x14ac:dyDescent="0.25">
      <c r="A186" s="21" t="s">
        <v>9</v>
      </c>
      <c r="B186" s="21" t="s">
        <v>107</v>
      </c>
      <c r="C186" s="21" t="s">
        <v>65</v>
      </c>
      <c r="D186" s="21" t="s">
        <v>108</v>
      </c>
      <c r="E186" s="21" t="s">
        <v>11</v>
      </c>
      <c r="F186" s="26">
        <v>938.65</v>
      </c>
      <c r="G186" s="27">
        <v>1388.78</v>
      </c>
      <c r="H186" s="28">
        <v>793.2</v>
      </c>
      <c r="I186" s="29">
        <f t="shared" si="11"/>
        <v>0.84504341341288025</v>
      </c>
    </row>
    <row r="187" spans="1:9" ht="47.25" outlineLevel="1" x14ac:dyDescent="0.25">
      <c r="A187" s="21" t="s">
        <v>181</v>
      </c>
      <c r="B187" s="21" t="s">
        <v>107</v>
      </c>
      <c r="C187" s="21" t="s">
        <v>65</v>
      </c>
      <c r="D187" s="21" t="s">
        <v>108</v>
      </c>
      <c r="E187" s="21" t="s">
        <v>168</v>
      </c>
      <c r="F187" s="26">
        <v>142.5</v>
      </c>
      <c r="G187" s="27">
        <v>213.75</v>
      </c>
      <c r="H187" s="28">
        <v>63.73</v>
      </c>
      <c r="I187" s="29">
        <f t="shared" si="11"/>
        <v>0.44722807017543859</v>
      </c>
    </row>
    <row r="188" spans="1:9" ht="47.25" outlineLevel="1" x14ac:dyDescent="0.25">
      <c r="A188" s="21" t="s">
        <v>9</v>
      </c>
      <c r="B188" s="21" t="s">
        <v>107</v>
      </c>
      <c r="C188" s="21" t="s">
        <v>65</v>
      </c>
      <c r="D188" s="21" t="s">
        <v>108</v>
      </c>
      <c r="E188" s="21" t="s">
        <v>16</v>
      </c>
      <c r="F188" s="26">
        <v>1398.72</v>
      </c>
      <c r="G188" s="27">
        <v>1904.79</v>
      </c>
      <c r="H188" s="28">
        <v>282.39</v>
      </c>
      <c r="I188" s="29">
        <f t="shared" si="11"/>
        <v>0.2018917295813315</v>
      </c>
    </row>
    <row r="189" spans="1:9" ht="47.25" outlineLevel="1" x14ac:dyDescent="0.25">
      <c r="A189" s="21" t="s">
        <v>9</v>
      </c>
      <c r="B189" s="21" t="s">
        <v>107</v>
      </c>
      <c r="C189" s="21" t="s">
        <v>65</v>
      </c>
      <c r="D189" s="21" t="s">
        <v>108</v>
      </c>
      <c r="E189" s="21" t="s">
        <v>17</v>
      </c>
      <c r="F189" s="26">
        <v>17.195</v>
      </c>
      <c r="G189" s="27">
        <v>22.5</v>
      </c>
      <c r="H189" s="28">
        <v>0</v>
      </c>
      <c r="I189" s="29">
        <f t="shared" si="11"/>
        <v>0</v>
      </c>
    </row>
    <row r="190" spans="1:9" ht="47.25" outlineLevel="1" x14ac:dyDescent="0.25">
      <c r="A190" s="21" t="s">
        <v>42</v>
      </c>
      <c r="B190" s="21" t="s">
        <v>107</v>
      </c>
      <c r="C190" s="21" t="s">
        <v>65</v>
      </c>
      <c r="D190" s="21" t="s">
        <v>108</v>
      </c>
      <c r="E190" s="21" t="s">
        <v>18</v>
      </c>
      <c r="F190" s="26">
        <v>0.30499999999999999</v>
      </c>
      <c r="G190" s="27"/>
      <c r="H190" s="28">
        <v>0.61</v>
      </c>
      <c r="I190" s="29">
        <f t="shared" si="11"/>
        <v>2</v>
      </c>
    </row>
    <row r="191" spans="1:9" ht="47.25" outlineLevel="1" x14ac:dyDescent="0.25">
      <c r="A191" s="21" t="s">
        <v>113</v>
      </c>
      <c r="B191" s="21" t="s">
        <v>107</v>
      </c>
      <c r="C191" s="21" t="s">
        <v>112</v>
      </c>
      <c r="D191" s="21" t="s">
        <v>180</v>
      </c>
      <c r="E191" s="21" t="s">
        <v>114</v>
      </c>
      <c r="F191" s="26">
        <v>31206.35</v>
      </c>
      <c r="G191" s="27">
        <v>30389.84</v>
      </c>
      <c r="H191" s="28">
        <v>5250</v>
      </c>
      <c r="I191" s="29">
        <f t="shared" si="11"/>
        <v>0.16823499063491887</v>
      </c>
    </row>
  </sheetData>
  <mergeCells count="2">
    <mergeCell ref="D1:M2"/>
    <mergeCell ref="A3:H3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User</cp:lastModifiedBy>
  <cp:lastPrinted>2022-07-06T12:10:02Z</cp:lastPrinted>
  <dcterms:created xsi:type="dcterms:W3CDTF">2018-07-03T12:29:46Z</dcterms:created>
  <dcterms:modified xsi:type="dcterms:W3CDTF">2022-07-07T11:50:07Z</dcterms:modified>
</cp:coreProperties>
</file>